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codeName="DieseArbeitsmappe" hidePivotFieldList="1" autoCompressPictures="0"/>
  <mc:AlternateContent xmlns:mc="http://schemas.openxmlformats.org/markup-compatibility/2006">
    <mc:Choice Requires="x15">
      <x15ac:absPath xmlns:x15ac="http://schemas.microsoft.com/office/spreadsheetml/2010/11/ac" url="/Users/johannesth/Nextcloud/EnSu/Veröffentlichungen/NECP_und_LTS Analyse/"/>
    </mc:Choice>
  </mc:AlternateContent>
  <xr:revisionPtr revIDLastSave="0" documentId="13_ncr:1_{25B51A8F-5841-744E-A713-8E0CA8B43B5D}" xr6:coauthVersionLast="45" xr6:coauthVersionMax="45" xr10:uidLastSave="{00000000-0000-0000-0000-000000000000}"/>
  <bookViews>
    <workbookView xWindow="-29920" yWindow="-9600" windowWidth="18900" windowHeight="15920" tabRatio="771" xr2:uid="{00000000-000D-0000-FFFF-FFFF00000000}"/>
  </bookViews>
  <sheets>
    <sheet name="Intro" sheetId="12" r:id="rId1"/>
    <sheet name="measures list" sheetId="10" r:id="rId2"/>
    <sheet name="figures" sheetId="6" r:id="rId3"/>
  </sheets>
  <definedNames>
    <definedName name="_xlnm._FilterDatabase" localSheetId="1" hidden="1">'measures list'!$A$5:$AC$241</definedName>
  </definedNames>
  <calcPr calcId="191029"/>
  <pivotCaches>
    <pivotCache cacheId="6" r:id="rId4"/>
    <pivotCache cacheId="7" r:id="rId5"/>
  </pivotCaches>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 uri="GoogleSheetsCustomDataVersion1">
      <go:sheetsCustomData xmlns:go="http://customooxmlschemas.google.com/" r:id="rId14" roundtripDataSignature="AMtx7mjMQT0FnI3AbWNGPCn7lpT6D7o7TA=="/>
    </ext>
  </extLst>
</workbook>
</file>

<file path=xl/calcChain.xml><?xml version="1.0" encoding="utf-8"?>
<calcChain xmlns="http://schemas.openxmlformats.org/spreadsheetml/2006/main">
  <c r="C243" i="6" l="1"/>
  <c r="B297" i="6"/>
  <c r="C297" i="6"/>
  <c r="D297" i="6"/>
  <c r="E297" i="6"/>
  <c r="F297" i="6"/>
  <c r="G297" i="6"/>
  <c r="H297" i="6"/>
  <c r="I297" i="6"/>
  <c r="J297" i="6"/>
  <c r="B298" i="6"/>
  <c r="C298" i="6"/>
  <c r="D298" i="6"/>
  <c r="E298" i="6"/>
  <c r="F298" i="6"/>
  <c r="G298" i="6"/>
  <c r="H298" i="6"/>
  <c r="I298" i="6"/>
  <c r="J298" i="6"/>
  <c r="B299" i="6"/>
  <c r="C299" i="6"/>
  <c r="E380" i="6" s="1"/>
  <c r="D299" i="6"/>
  <c r="E299" i="6"/>
  <c r="K380" i="6" s="1"/>
  <c r="F299" i="6"/>
  <c r="N380" i="6" s="1"/>
  <c r="G299" i="6"/>
  <c r="Q380" i="6" s="1"/>
  <c r="H299" i="6"/>
  <c r="T380" i="6" s="1"/>
  <c r="I299" i="6"/>
  <c r="J299" i="6"/>
  <c r="B300" i="6"/>
  <c r="B381" i="6" s="1"/>
  <c r="C300" i="6"/>
  <c r="E381" i="6" s="1"/>
  <c r="D300" i="6"/>
  <c r="E300" i="6"/>
  <c r="K381" i="6" s="1"/>
  <c r="F300" i="6"/>
  <c r="N381" i="6" s="1"/>
  <c r="G300" i="6"/>
  <c r="Q381" i="6" s="1"/>
  <c r="H300" i="6"/>
  <c r="I300" i="6"/>
  <c r="J300" i="6"/>
  <c r="B301" i="6"/>
  <c r="B382" i="6" s="1"/>
  <c r="C301" i="6"/>
  <c r="E382" i="6" s="1"/>
  <c r="D301" i="6"/>
  <c r="H382" i="6" s="1"/>
  <c r="E301" i="6"/>
  <c r="F301" i="6"/>
  <c r="G301" i="6"/>
  <c r="H301" i="6"/>
  <c r="T382" i="6" s="1"/>
  <c r="I301" i="6"/>
  <c r="J301" i="6"/>
  <c r="B302" i="6"/>
  <c r="B383" i="6" s="1"/>
  <c r="C302" i="6"/>
  <c r="E383" i="6" s="1"/>
  <c r="D302" i="6"/>
  <c r="E302" i="6"/>
  <c r="K383" i="6" s="1"/>
  <c r="F302" i="6"/>
  <c r="G302" i="6"/>
  <c r="H302" i="6"/>
  <c r="I302" i="6"/>
  <c r="J302" i="6"/>
  <c r="Z383" i="6" s="1"/>
  <c r="K303" i="6"/>
  <c r="B362" i="6" s="1"/>
  <c r="B304" i="6"/>
  <c r="B370" i="6" s="1"/>
  <c r="C304" i="6"/>
  <c r="C370" i="6" s="1"/>
  <c r="D304" i="6"/>
  <c r="D370" i="6" s="1"/>
  <c r="E304" i="6"/>
  <c r="F304" i="6"/>
  <c r="F370" i="6" s="1"/>
  <c r="G304" i="6"/>
  <c r="G370" i="6" s="1"/>
  <c r="H304" i="6"/>
  <c r="H370" i="6" s="1"/>
  <c r="I304" i="6"/>
  <c r="W385" i="6" s="1"/>
  <c r="J304" i="6"/>
  <c r="Z385" i="6" s="1"/>
  <c r="B321" i="6"/>
  <c r="C321" i="6"/>
  <c r="D321" i="6"/>
  <c r="E321" i="6"/>
  <c r="F321" i="6"/>
  <c r="G321" i="6"/>
  <c r="H321" i="6"/>
  <c r="I321" i="6"/>
  <c r="J321" i="6"/>
  <c r="B322" i="6"/>
  <c r="C322" i="6"/>
  <c r="D322" i="6"/>
  <c r="I380" i="6" s="1"/>
  <c r="E322" i="6"/>
  <c r="F322" i="6"/>
  <c r="O380" i="6" s="1"/>
  <c r="G322" i="6"/>
  <c r="R380" i="6" s="1"/>
  <c r="H322" i="6"/>
  <c r="U380" i="6" s="1"/>
  <c r="I322" i="6"/>
  <c r="J322" i="6"/>
  <c r="B323" i="6"/>
  <c r="C323" i="6"/>
  <c r="F381" i="6" s="1"/>
  <c r="D323" i="6"/>
  <c r="E323" i="6"/>
  <c r="L381" i="6" s="1"/>
  <c r="F323" i="6"/>
  <c r="O381" i="6" s="1"/>
  <c r="G323" i="6"/>
  <c r="R381" i="6" s="1"/>
  <c r="H323" i="6"/>
  <c r="U381" i="6" s="1"/>
  <c r="I323" i="6"/>
  <c r="X381" i="6" s="1"/>
  <c r="J323" i="6"/>
  <c r="B324" i="6"/>
  <c r="C382" i="6" s="1"/>
  <c r="C324" i="6"/>
  <c r="D324" i="6"/>
  <c r="E324" i="6"/>
  <c r="L382" i="6" s="1"/>
  <c r="F324" i="6"/>
  <c r="O382" i="6" s="1"/>
  <c r="G324" i="6"/>
  <c r="R382" i="6" s="1"/>
  <c r="H324" i="6"/>
  <c r="I324" i="6"/>
  <c r="J324" i="6"/>
  <c r="B325" i="6"/>
  <c r="C383" i="6" s="1"/>
  <c r="C325" i="6"/>
  <c r="F383" i="6" s="1"/>
  <c r="D325" i="6"/>
  <c r="I383" i="6" s="1"/>
  <c r="E325" i="6"/>
  <c r="F325" i="6"/>
  <c r="O383" i="6" s="1"/>
  <c r="G325" i="6"/>
  <c r="H325" i="6"/>
  <c r="I325" i="6"/>
  <c r="J325" i="6"/>
  <c r="AA383" i="6" s="1"/>
  <c r="K326" i="6"/>
  <c r="C362" i="6" s="1"/>
  <c r="B327" i="6"/>
  <c r="C385" i="6" s="1"/>
  <c r="C327" i="6"/>
  <c r="D327" i="6"/>
  <c r="I385" i="6" s="1"/>
  <c r="E327" i="6"/>
  <c r="F327" i="6"/>
  <c r="F371" i="6" s="1"/>
  <c r="G327" i="6"/>
  <c r="H327" i="6"/>
  <c r="H371" i="6" s="1"/>
  <c r="I327" i="6"/>
  <c r="I371" i="6" s="1"/>
  <c r="J327" i="6"/>
  <c r="J371" i="6" s="1"/>
  <c r="B345" i="6"/>
  <c r="C379" i="6" s="1"/>
  <c r="C345" i="6"/>
  <c r="E379" i="6" s="1"/>
  <c r="G379" i="6" s="1"/>
  <c r="F379" i="6" s="1"/>
  <c r="D345" i="6"/>
  <c r="H379" i="6" s="1"/>
  <c r="J379" i="6" s="1"/>
  <c r="I379" i="6" s="1"/>
  <c r="E345" i="6"/>
  <c r="E369" i="6" s="1"/>
  <c r="F345" i="6"/>
  <c r="F369" i="6" s="1"/>
  <c r="G345" i="6"/>
  <c r="G369" i="6" s="1"/>
  <c r="H345" i="6"/>
  <c r="H369" i="6" s="1"/>
  <c r="I345" i="6"/>
  <c r="I369" i="6" s="1"/>
  <c r="J345" i="6"/>
  <c r="Z379" i="6" s="1"/>
  <c r="AA379" i="6" s="1"/>
  <c r="B346" i="6"/>
  <c r="C346" i="6"/>
  <c r="D346" i="6"/>
  <c r="J380" i="6" s="1"/>
  <c r="E346" i="6"/>
  <c r="F346" i="6"/>
  <c r="P380" i="6" s="1"/>
  <c r="G346" i="6"/>
  <c r="S380" i="6" s="1"/>
  <c r="H346" i="6"/>
  <c r="V380" i="6" s="1"/>
  <c r="I346" i="6"/>
  <c r="J346" i="6"/>
  <c r="AB380" i="6" s="1"/>
  <c r="B347" i="6"/>
  <c r="D381" i="6" s="1"/>
  <c r="C347" i="6"/>
  <c r="D347" i="6"/>
  <c r="E347" i="6"/>
  <c r="M381" i="6" s="1"/>
  <c r="F347" i="6"/>
  <c r="G347" i="6"/>
  <c r="S381" i="6" s="1"/>
  <c r="H347" i="6"/>
  <c r="V381" i="6" s="1"/>
  <c r="I347" i="6"/>
  <c r="J347" i="6"/>
  <c r="B348" i="6"/>
  <c r="C348" i="6"/>
  <c r="D348" i="6"/>
  <c r="J382" i="6" s="1"/>
  <c r="E348" i="6"/>
  <c r="M382" i="6" s="1"/>
  <c r="F348" i="6"/>
  <c r="P382" i="6" s="1"/>
  <c r="G348" i="6"/>
  <c r="S382" i="6" s="1"/>
  <c r="H348" i="6"/>
  <c r="V382" i="6" s="1"/>
  <c r="I348" i="6"/>
  <c r="J348" i="6"/>
  <c r="AB382" i="6" s="1"/>
  <c r="B349" i="6"/>
  <c r="C349" i="6"/>
  <c r="D349" i="6"/>
  <c r="J383" i="6" s="1"/>
  <c r="E349" i="6"/>
  <c r="M383" i="6" s="1"/>
  <c r="F349" i="6"/>
  <c r="P383" i="6" s="1"/>
  <c r="G349" i="6"/>
  <c r="S383" i="6" s="1"/>
  <c r="H349" i="6"/>
  <c r="I349" i="6"/>
  <c r="J349" i="6"/>
  <c r="B350" i="6"/>
  <c r="C350" i="6"/>
  <c r="G384" i="6" s="1"/>
  <c r="D350" i="6"/>
  <c r="J384" i="6" s="1"/>
  <c r="E350" i="6"/>
  <c r="M384" i="6" s="1"/>
  <c r="F350" i="6"/>
  <c r="P384" i="6" s="1"/>
  <c r="G350" i="6"/>
  <c r="H350" i="6"/>
  <c r="V384" i="6" s="1"/>
  <c r="I350" i="6"/>
  <c r="J350" i="6"/>
  <c r="AB384" i="6" s="1"/>
  <c r="B351" i="6"/>
  <c r="C351" i="6"/>
  <c r="G385" i="6" s="1"/>
  <c r="D351" i="6"/>
  <c r="J385" i="6" s="1"/>
  <c r="E351" i="6"/>
  <c r="E372" i="6" s="1"/>
  <c r="F351" i="6"/>
  <c r="G351" i="6"/>
  <c r="S385" i="6" s="1"/>
  <c r="H351" i="6"/>
  <c r="I351" i="6"/>
  <c r="Y385" i="6" s="1"/>
  <c r="J351" i="6"/>
  <c r="J372" i="6" s="1"/>
  <c r="B369" i="6"/>
  <c r="J369" i="6"/>
  <c r="K369" i="6"/>
  <c r="E370" i="6"/>
  <c r="C371" i="6"/>
  <c r="E371" i="6"/>
  <c r="G371" i="6"/>
  <c r="F372" i="6"/>
  <c r="G372" i="6"/>
  <c r="H372" i="6"/>
  <c r="B380" i="6"/>
  <c r="C380" i="6"/>
  <c r="F380" i="6"/>
  <c r="G380" i="6"/>
  <c r="H380" i="6"/>
  <c r="L380" i="6"/>
  <c r="M380" i="6"/>
  <c r="W380" i="6"/>
  <c r="X380" i="6"/>
  <c r="Y380" i="6"/>
  <c r="Z380" i="6"/>
  <c r="AA380" i="6"/>
  <c r="C381" i="6"/>
  <c r="G381" i="6"/>
  <c r="H381" i="6"/>
  <c r="I381" i="6"/>
  <c r="J381" i="6"/>
  <c r="P381" i="6"/>
  <c r="T381" i="6"/>
  <c r="W381" i="6"/>
  <c r="Y381" i="6"/>
  <c r="Z381" i="6"/>
  <c r="AA381" i="6"/>
  <c r="AB381" i="6"/>
  <c r="D382" i="6"/>
  <c r="F382" i="6"/>
  <c r="G382" i="6"/>
  <c r="K382" i="6"/>
  <c r="N382" i="6"/>
  <c r="Q382" i="6"/>
  <c r="U382" i="6"/>
  <c r="W382" i="6"/>
  <c r="X382" i="6"/>
  <c r="Y382" i="6"/>
  <c r="Z382" i="6"/>
  <c r="AA382" i="6"/>
  <c r="D383" i="6"/>
  <c r="G383" i="6"/>
  <c r="H383" i="6"/>
  <c r="L383" i="6"/>
  <c r="N383" i="6"/>
  <c r="Q383" i="6"/>
  <c r="R383" i="6"/>
  <c r="T383" i="6"/>
  <c r="U383" i="6"/>
  <c r="V383" i="6"/>
  <c r="W383" i="6"/>
  <c r="X383" i="6"/>
  <c r="AB383" i="6"/>
  <c r="B384" i="6"/>
  <c r="C384" i="6"/>
  <c r="D384" i="6"/>
  <c r="E384" i="6"/>
  <c r="F384" i="6"/>
  <c r="H384" i="6"/>
  <c r="I384" i="6"/>
  <c r="K384" i="6"/>
  <c r="L384" i="6"/>
  <c r="N384" i="6"/>
  <c r="O384" i="6"/>
  <c r="Q384" i="6"/>
  <c r="R384" i="6"/>
  <c r="S384" i="6"/>
  <c r="T384" i="6"/>
  <c r="U384" i="6"/>
  <c r="W384" i="6"/>
  <c r="X384" i="6"/>
  <c r="Y384" i="6"/>
  <c r="Z384" i="6"/>
  <c r="AA384" i="6"/>
  <c r="E385" i="6"/>
  <c r="F385" i="6"/>
  <c r="H385" i="6"/>
  <c r="K385" i="6"/>
  <c r="L385" i="6"/>
  <c r="N385" i="6"/>
  <c r="P385" i="6"/>
  <c r="Q385" i="6"/>
  <c r="R385" i="6"/>
  <c r="V385" i="6"/>
  <c r="D44" i="6"/>
  <c r="E260" i="6"/>
  <c r="G261" i="6"/>
  <c r="E261" i="6"/>
  <c r="E264" i="6"/>
  <c r="F264" i="6"/>
  <c r="F260" i="6"/>
  <c r="E262" i="6"/>
  <c r="G260" i="6"/>
  <c r="F261" i="6"/>
  <c r="G264" i="6"/>
  <c r="G262" i="6"/>
  <c r="G263" i="6"/>
  <c r="E263" i="6"/>
  <c r="F262" i="6"/>
  <c r="F263" i="6"/>
  <c r="B371" i="6" l="1"/>
  <c r="AA385" i="6"/>
  <c r="D372" i="6"/>
  <c r="B385" i="6"/>
  <c r="K351" i="6"/>
  <c r="D363" i="6" s="1"/>
  <c r="M385" i="6"/>
  <c r="J370" i="6"/>
  <c r="J373" i="6" s="1"/>
  <c r="C372" i="6"/>
  <c r="C373" i="6" s="1"/>
  <c r="U385" i="6"/>
  <c r="D379" i="6"/>
  <c r="B379" i="6"/>
  <c r="K372" i="6"/>
  <c r="K325" i="6"/>
  <c r="C361" i="6" s="1"/>
  <c r="K324" i="6"/>
  <c r="C360" i="6" s="1"/>
  <c r="H373" i="6"/>
  <c r="AB385" i="6"/>
  <c r="W379" i="6"/>
  <c r="Y379" i="6" s="1"/>
  <c r="X379" i="6" s="1"/>
  <c r="B372" i="6"/>
  <c r="I370" i="6"/>
  <c r="K323" i="6"/>
  <c r="C359" i="6" s="1"/>
  <c r="K299" i="6"/>
  <c r="B358" i="6" s="1"/>
  <c r="T379" i="6"/>
  <c r="V379" i="6" s="1"/>
  <c r="U379" i="6" s="1"/>
  <c r="D385" i="6"/>
  <c r="I372" i="6"/>
  <c r="I373" i="6" s="1"/>
  <c r="G373" i="6"/>
  <c r="K349" i="6"/>
  <c r="D361" i="6" s="1"/>
  <c r="K348" i="6"/>
  <c r="D360" i="6" s="1"/>
  <c r="F373" i="6"/>
  <c r="Q379" i="6"/>
  <c r="S379" i="6" s="1"/>
  <c r="R379" i="6" s="1"/>
  <c r="C369" i="6"/>
  <c r="K347" i="6"/>
  <c r="D359" i="6" s="1"/>
  <c r="E373" i="6"/>
  <c r="K327" i="6"/>
  <c r="K371" i="6" s="1"/>
  <c r="K346" i="6"/>
  <c r="D358" i="6" s="1"/>
  <c r="K322" i="6"/>
  <c r="C358" i="6" s="1"/>
  <c r="X385" i="6"/>
  <c r="O385" i="6"/>
  <c r="I382" i="6"/>
  <c r="B373" i="6"/>
  <c r="K350" i="6"/>
  <c r="D362" i="6" s="1"/>
  <c r="K300" i="6"/>
  <c r="B359" i="6" s="1"/>
  <c r="N379" i="6"/>
  <c r="P379" i="6" s="1"/>
  <c r="O379" i="6" s="1"/>
  <c r="D371" i="6"/>
  <c r="D373" i="6" s="1"/>
  <c r="K302" i="6"/>
  <c r="B361" i="6" s="1"/>
  <c r="T385" i="6"/>
  <c r="AB379" i="6"/>
  <c r="K379" i="6"/>
  <c r="M379" i="6" s="1"/>
  <c r="L379" i="6" s="1"/>
  <c r="D369" i="6"/>
  <c r="K304" i="6"/>
  <c r="K301" i="6"/>
  <c r="B360" i="6" s="1"/>
  <c r="Y383" i="6"/>
  <c r="D380" i="6"/>
  <c r="C43" i="6"/>
  <c r="D43" i="6"/>
  <c r="E43" i="6"/>
  <c r="F43" i="6"/>
  <c r="G43" i="6"/>
  <c r="C44" i="6"/>
  <c r="E44" i="6"/>
  <c r="F44" i="6"/>
  <c r="G44" i="6"/>
  <c r="C45" i="6"/>
  <c r="D45" i="6"/>
  <c r="E45" i="6"/>
  <c r="F45" i="6"/>
  <c r="G45" i="6"/>
  <c r="C46" i="6"/>
  <c r="D46" i="6"/>
  <c r="E46" i="6"/>
  <c r="F46" i="6"/>
  <c r="G46" i="6"/>
  <c r="C47" i="6"/>
  <c r="D47" i="6"/>
  <c r="E47" i="6"/>
  <c r="F47" i="6"/>
  <c r="G47" i="6"/>
  <c r="C48" i="6"/>
  <c r="D48" i="6"/>
  <c r="E48" i="6"/>
  <c r="F48" i="6"/>
  <c r="G48" i="6"/>
  <c r="C49" i="6"/>
  <c r="D49" i="6"/>
  <c r="E49" i="6"/>
  <c r="F49" i="6"/>
  <c r="G49" i="6"/>
  <c r="C50" i="6"/>
  <c r="D50" i="6"/>
  <c r="E50" i="6"/>
  <c r="F50" i="6"/>
  <c r="G50" i="6"/>
  <c r="C51" i="6"/>
  <c r="D51" i="6"/>
  <c r="E51" i="6"/>
  <c r="F51" i="6"/>
  <c r="G51" i="6"/>
  <c r="C52" i="6"/>
  <c r="D52" i="6"/>
  <c r="E52" i="6"/>
  <c r="F52" i="6"/>
  <c r="G52" i="6"/>
  <c r="C53" i="6"/>
  <c r="D53" i="6"/>
  <c r="E53" i="6"/>
  <c r="F53" i="6"/>
  <c r="G53" i="6"/>
  <c r="C54" i="6"/>
  <c r="D54" i="6"/>
  <c r="E54" i="6"/>
  <c r="F54" i="6"/>
  <c r="G54" i="6"/>
  <c r="C55" i="6"/>
  <c r="D55" i="6"/>
  <c r="E55" i="6"/>
  <c r="F55" i="6"/>
  <c r="G55" i="6"/>
  <c r="C56" i="6"/>
  <c r="D56" i="6"/>
  <c r="E56" i="6"/>
  <c r="F56" i="6"/>
  <c r="G56" i="6"/>
  <c r="C57" i="6"/>
  <c r="D57" i="6"/>
  <c r="E57" i="6"/>
  <c r="F57" i="6"/>
  <c r="G57" i="6"/>
  <c r="C58" i="6"/>
  <c r="D58" i="6"/>
  <c r="E58" i="6"/>
  <c r="F58" i="6"/>
  <c r="G58" i="6"/>
  <c r="C59" i="6"/>
  <c r="D59" i="6"/>
  <c r="E59" i="6"/>
  <c r="F59" i="6"/>
  <c r="G59" i="6"/>
  <c r="C60" i="6"/>
  <c r="D60" i="6"/>
  <c r="E60" i="6"/>
  <c r="F60" i="6"/>
  <c r="G60" i="6"/>
  <c r="C61" i="6"/>
  <c r="D61" i="6"/>
  <c r="E61" i="6"/>
  <c r="F61" i="6"/>
  <c r="G61" i="6"/>
  <c r="C62" i="6"/>
  <c r="D62" i="6"/>
  <c r="E62" i="6"/>
  <c r="F62" i="6"/>
  <c r="G62" i="6"/>
  <c r="C63" i="6"/>
  <c r="D63" i="6"/>
  <c r="E63" i="6"/>
  <c r="F63" i="6"/>
  <c r="G63" i="6"/>
  <c r="C64" i="6"/>
  <c r="D64" i="6"/>
  <c r="E64" i="6"/>
  <c r="F64" i="6"/>
  <c r="G64" i="6"/>
  <c r="C65" i="6"/>
  <c r="D65" i="6"/>
  <c r="E65" i="6"/>
  <c r="F65" i="6"/>
  <c r="G65" i="6"/>
  <c r="C66" i="6"/>
  <c r="D66" i="6"/>
  <c r="E66" i="6"/>
  <c r="F66" i="6"/>
  <c r="G66" i="6"/>
  <c r="C67" i="6"/>
  <c r="D67" i="6"/>
  <c r="E67" i="6"/>
  <c r="F67" i="6"/>
  <c r="G67" i="6"/>
  <c r="C68" i="6"/>
  <c r="D68" i="6"/>
  <c r="E68" i="6"/>
  <c r="F68" i="6"/>
  <c r="G68" i="6"/>
  <c r="G42" i="6"/>
  <c r="F42" i="6"/>
  <c r="E42" i="6"/>
  <c r="D42" i="6"/>
  <c r="C42" i="6"/>
  <c r="C363" i="6" l="1"/>
  <c r="AC385" i="6"/>
  <c r="K370" i="6"/>
  <c r="K373" i="6" s="1"/>
  <c r="B363" i="6"/>
  <c r="G69" i="6"/>
  <c r="F69" i="6"/>
  <c r="H46" i="6"/>
  <c r="H58" i="6"/>
  <c r="H62" i="6"/>
  <c r="H42" i="6"/>
  <c r="H45" i="6"/>
  <c r="H59" i="6"/>
  <c r="H60" i="6"/>
  <c r="H63" i="6"/>
  <c r="H68" i="6"/>
  <c r="H43" i="6"/>
  <c r="H44" i="6"/>
  <c r="H48" i="6"/>
  <c r="H51" i="6"/>
  <c r="H52" i="6"/>
  <c r="H54" i="6"/>
  <c r="H56" i="6"/>
  <c r="H64" i="6"/>
  <c r="H65" i="6"/>
  <c r="H67" i="6"/>
  <c r="C69" i="6"/>
  <c r="C202" i="6"/>
  <c r="C197" i="6"/>
  <c r="C192" i="6"/>
  <c r="C187" i="6"/>
  <c r="C182" i="6"/>
  <c r="C177" i="6"/>
  <c r="C172" i="6"/>
  <c r="C167" i="6"/>
  <c r="C162" i="6"/>
  <c r="B104" i="6"/>
  <c r="B103" i="6"/>
  <c r="C117" i="6" s="1"/>
  <c r="B102" i="6"/>
  <c r="C116" i="6" s="1"/>
  <c r="B101" i="6"/>
  <c r="C115" i="6" s="1"/>
  <c r="B100" i="6"/>
  <c r="C114" i="6" s="1"/>
  <c r="B99" i="6"/>
  <c r="C113" i="6" s="1"/>
  <c r="C203" i="6"/>
  <c r="E113" i="6" s="1"/>
  <c r="C223" i="6"/>
  <c r="E133" i="6" s="1"/>
  <c r="C228" i="6"/>
  <c r="E138" i="6" s="1"/>
  <c r="C238" i="6"/>
  <c r="E148" i="6" s="1"/>
  <c r="C209" i="6"/>
  <c r="E119" i="6" s="1"/>
  <c r="C234" i="6"/>
  <c r="E144" i="6" s="1"/>
  <c r="C239" i="6"/>
  <c r="E149" i="6" s="1"/>
  <c r="C244" i="6"/>
  <c r="E154" i="6" s="1"/>
  <c r="C210" i="6"/>
  <c r="E120" i="6" s="1"/>
  <c r="C215" i="6"/>
  <c r="E125" i="6" s="1"/>
  <c r="C220" i="6"/>
  <c r="E130" i="6" s="1"/>
  <c r="C225" i="6"/>
  <c r="E135" i="6" s="1"/>
  <c r="C230" i="6"/>
  <c r="E140" i="6" s="1"/>
  <c r="C235" i="6"/>
  <c r="E145" i="6" s="1"/>
  <c r="C240" i="6"/>
  <c r="E150" i="6" s="1"/>
  <c r="C245" i="6"/>
  <c r="E155" i="6" s="1"/>
  <c r="C211" i="6"/>
  <c r="E121" i="6" s="1"/>
  <c r="C216" i="6"/>
  <c r="E126" i="6" s="1"/>
  <c r="C231" i="6"/>
  <c r="E141" i="6" s="1"/>
  <c r="C236" i="6"/>
  <c r="E146" i="6" s="1"/>
  <c r="C241" i="6"/>
  <c r="E151" i="6" s="1"/>
  <c r="H47" i="6"/>
  <c r="B203" i="6"/>
  <c r="C206" i="6"/>
  <c r="E116" i="6" s="1"/>
  <c r="C207" i="6"/>
  <c r="E117" i="6" s="1"/>
  <c r="C212" i="6"/>
  <c r="E122" i="6" s="1"/>
  <c r="C217" i="6"/>
  <c r="E127" i="6" s="1"/>
  <c r="C218" i="6"/>
  <c r="E128" i="6" s="1"/>
  <c r="C219" i="6"/>
  <c r="E129" i="6" s="1"/>
  <c r="C222" i="6"/>
  <c r="E132" i="6" s="1"/>
  <c r="C227" i="6"/>
  <c r="E137" i="6" s="1"/>
  <c r="C232" i="6"/>
  <c r="E142" i="6" s="1"/>
  <c r="C237" i="6"/>
  <c r="E147" i="6" s="1"/>
  <c r="C242" i="6"/>
  <c r="E152" i="6" s="1"/>
  <c r="C247" i="6"/>
  <c r="E157" i="6" s="1"/>
  <c r="C99" i="6"/>
  <c r="C118" i="6" s="1"/>
  <c r="C100" i="6"/>
  <c r="C119" i="6" s="1"/>
  <c r="C101" i="6"/>
  <c r="C120" i="6" s="1"/>
  <c r="C102" i="6"/>
  <c r="C121" i="6" s="1"/>
  <c r="C103" i="6"/>
  <c r="C122" i="6" s="1"/>
  <c r="D99" i="6"/>
  <c r="C123" i="6" s="1"/>
  <c r="D100" i="6"/>
  <c r="C124" i="6" s="1"/>
  <c r="D101" i="6"/>
  <c r="C125" i="6" s="1"/>
  <c r="D102" i="6"/>
  <c r="C126" i="6" s="1"/>
  <c r="D103" i="6"/>
  <c r="C127" i="6" s="1"/>
  <c r="E99" i="6"/>
  <c r="C128" i="6" s="1"/>
  <c r="E100" i="6"/>
  <c r="C129" i="6" s="1"/>
  <c r="E101" i="6"/>
  <c r="C130" i="6" s="1"/>
  <c r="E102" i="6"/>
  <c r="C131" i="6" s="1"/>
  <c r="E103" i="6"/>
  <c r="C132" i="6" s="1"/>
  <c r="F99" i="6"/>
  <c r="C133" i="6" s="1"/>
  <c r="F100" i="6"/>
  <c r="C134" i="6" s="1"/>
  <c r="F101" i="6"/>
  <c r="C135" i="6" s="1"/>
  <c r="F102" i="6"/>
  <c r="C136" i="6" s="1"/>
  <c r="F103" i="6"/>
  <c r="C137" i="6" s="1"/>
  <c r="G99" i="6"/>
  <c r="C138" i="6" s="1"/>
  <c r="G100" i="6"/>
  <c r="C139" i="6" s="1"/>
  <c r="G101" i="6"/>
  <c r="C140" i="6" s="1"/>
  <c r="G102" i="6"/>
  <c r="C141" i="6" s="1"/>
  <c r="G103" i="6"/>
  <c r="C142" i="6" s="1"/>
  <c r="H99" i="6"/>
  <c r="C143" i="6" s="1"/>
  <c r="H100" i="6"/>
  <c r="C144" i="6" s="1"/>
  <c r="H101" i="6"/>
  <c r="C145" i="6" s="1"/>
  <c r="H102" i="6"/>
  <c r="C146" i="6" s="1"/>
  <c r="H103" i="6"/>
  <c r="C147" i="6" s="1"/>
  <c r="I99" i="6"/>
  <c r="C148" i="6" s="1"/>
  <c r="I100" i="6"/>
  <c r="C149" i="6" s="1"/>
  <c r="I101" i="6"/>
  <c r="C150" i="6" s="1"/>
  <c r="I102" i="6"/>
  <c r="C151" i="6" s="1"/>
  <c r="I103" i="6"/>
  <c r="C152" i="6" s="1"/>
  <c r="J99" i="6"/>
  <c r="C153" i="6" s="1"/>
  <c r="J100" i="6"/>
  <c r="C154" i="6" s="1"/>
  <c r="J101" i="6"/>
  <c r="C155" i="6" s="1"/>
  <c r="J102" i="6"/>
  <c r="C156" i="6" s="1"/>
  <c r="J103" i="6"/>
  <c r="C157" i="6" s="1"/>
  <c r="E69" i="6"/>
  <c r="A114" i="6"/>
  <c r="A115" i="6" s="1"/>
  <c r="B204" i="6"/>
  <c r="B205" i="6"/>
  <c r="B206" i="6"/>
  <c r="B207" i="6"/>
  <c r="A208" i="6"/>
  <c r="B208" i="6"/>
  <c r="A119" i="6"/>
  <c r="A120" i="6" s="1"/>
  <c r="B209" i="6"/>
  <c r="B210" i="6"/>
  <c r="B211" i="6"/>
  <c r="B212" i="6"/>
  <c r="A213" i="6"/>
  <c r="B213" i="6"/>
  <c r="A124" i="6"/>
  <c r="A125" i="6" s="1"/>
  <c r="B214" i="6"/>
  <c r="B215" i="6"/>
  <c r="B216" i="6"/>
  <c r="B217" i="6"/>
  <c r="A218" i="6"/>
  <c r="B218" i="6"/>
  <c r="A129" i="6"/>
  <c r="A130" i="6" s="1"/>
  <c r="B219" i="6"/>
  <c r="B220" i="6"/>
  <c r="B221" i="6"/>
  <c r="B222" i="6"/>
  <c r="A223" i="6"/>
  <c r="B223" i="6"/>
  <c r="A134" i="6"/>
  <c r="A224" i="6" s="1"/>
  <c r="B224" i="6"/>
  <c r="B225" i="6"/>
  <c r="B226" i="6"/>
  <c r="B227" i="6"/>
  <c r="A228" i="6"/>
  <c r="B228" i="6"/>
  <c r="A139" i="6"/>
  <c r="A140" i="6" s="1"/>
  <c r="B229" i="6"/>
  <c r="B230" i="6"/>
  <c r="B231" i="6"/>
  <c r="B232" i="6"/>
  <c r="A233" i="6"/>
  <c r="B233" i="6"/>
  <c r="A144" i="6"/>
  <c r="A145" i="6" s="1"/>
  <c r="B234" i="6"/>
  <c r="B235" i="6"/>
  <c r="B236" i="6"/>
  <c r="B237" i="6"/>
  <c r="A238" i="6"/>
  <c r="B238" i="6"/>
  <c r="A149" i="6"/>
  <c r="A150" i="6" s="1"/>
  <c r="B239" i="6"/>
  <c r="B240" i="6"/>
  <c r="B241" i="6"/>
  <c r="B242" i="6"/>
  <c r="A243" i="6"/>
  <c r="B243" i="6"/>
  <c r="A154" i="6"/>
  <c r="A244" i="6" s="1"/>
  <c r="B244" i="6"/>
  <c r="B245" i="6"/>
  <c r="B246" i="6"/>
  <c r="B247" i="6"/>
  <c r="A203" i="6"/>
  <c r="A104" i="6"/>
  <c r="A99" i="6"/>
  <c r="A100" i="6"/>
  <c r="A101" i="6"/>
  <c r="A102" i="6"/>
  <c r="A103" i="6"/>
  <c r="C104" i="6"/>
  <c r="D104" i="6"/>
  <c r="E104" i="6"/>
  <c r="F104" i="6"/>
  <c r="G104" i="6"/>
  <c r="H104" i="6"/>
  <c r="I104" i="6"/>
  <c r="J104" i="6"/>
  <c r="A98" i="6"/>
  <c r="A234" i="6"/>
  <c r="A219" i="6"/>
  <c r="H53" i="6"/>
  <c r="H49" i="6"/>
  <c r="H57" i="6"/>
  <c r="C205" i="6"/>
  <c r="E115" i="6" s="1"/>
  <c r="C176" i="6"/>
  <c r="C221" i="6"/>
  <c r="E131" i="6" s="1"/>
  <c r="H50" i="6"/>
  <c r="H66" i="6"/>
  <c r="H61" i="6"/>
  <c r="H55" i="6"/>
  <c r="C175" i="6"/>
  <c r="C196" i="6"/>
  <c r="C158" i="6"/>
  <c r="A135" i="6" l="1"/>
  <c r="A136" i="6" s="1"/>
  <c r="A226" i="6" s="1"/>
  <c r="F150" i="6"/>
  <c r="A326" i="6"/>
  <c r="A350" i="6"/>
  <c r="A303" i="6"/>
  <c r="A302" i="6"/>
  <c r="A325" i="6"/>
  <c r="A349" i="6"/>
  <c r="A301" i="6"/>
  <c r="A324" i="6"/>
  <c r="A348" i="6"/>
  <c r="A347" i="6"/>
  <c r="A300" i="6"/>
  <c r="A323" i="6"/>
  <c r="A299" i="6"/>
  <c r="A322" i="6"/>
  <c r="A346" i="6"/>
  <c r="A304" i="6"/>
  <c r="A327" i="6"/>
  <c r="A351" i="6"/>
  <c r="A155" i="6"/>
  <c r="A245" i="6" s="1"/>
  <c r="A204" i="6"/>
  <c r="A239" i="6"/>
  <c r="A209" i="6"/>
  <c r="A229" i="6"/>
  <c r="A214" i="6"/>
  <c r="F152" i="6"/>
  <c r="C193" i="6"/>
  <c r="C214" i="6"/>
  <c r="E124" i="6" s="1"/>
  <c r="F124" i="6" s="1"/>
  <c r="C233" i="6"/>
  <c r="E143" i="6" s="1"/>
  <c r="C201" i="6"/>
  <c r="C246" i="6"/>
  <c r="E156" i="6" s="1"/>
  <c r="F156" i="6" s="1"/>
  <c r="C174" i="6"/>
  <c r="C180" i="6"/>
  <c r="C173" i="6"/>
  <c r="C184" i="6"/>
  <c r="C188" i="6"/>
  <c r="C179" i="6"/>
  <c r="C224" i="6"/>
  <c r="E134" i="6" s="1"/>
  <c r="F134" i="6" s="1"/>
  <c r="C168" i="6"/>
  <c r="C161" i="6"/>
  <c r="C213" i="6"/>
  <c r="E123" i="6" s="1"/>
  <c r="F123" i="6" s="1"/>
  <c r="C199" i="6"/>
  <c r="F121" i="6"/>
  <c r="C226" i="6"/>
  <c r="E136" i="6" s="1"/>
  <c r="F136" i="6" s="1"/>
  <c r="F128" i="6"/>
  <c r="K101" i="6"/>
  <c r="K99" i="6"/>
  <c r="A121" i="6"/>
  <c r="A122" i="6" s="1"/>
  <c r="A212" i="6" s="1"/>
  <c r="A210" i="6"/>
  <c r="A205" i="6"/>
  <c r="A116" i="6"/>
  <c r="F116" i="6"/>
  <c r="E153" i="6"/>
  <c r="F153" i="6" s="1"/>
  <c r="C170" i="6"/>
  <c r="K103" i="6"/>
  <c r="C189" i="6"/>
  <c r="C169" i="6"/>
  <c r="C198" i="6"/>
  <c r="K104" i="6"/>
  <c r="F137" i="6"/>
  <c r="C200" i="6"/>
  <c r="H69" i="6"/>
  <c r="C183" i="6"/>
  <c r="C191" i="6"/>
  <c r="C208" i="6"/>
  <c r="E118" i="6" s="1"/>
  <c r="F118" i="6" s="1"/>
  <c r="C171" i="6"/>
  <c r="F133" i="6"/>
  <c r="C178" i="6"/>
  <c r="C166" i="6"/>
  <c r="C195" i="6"/>
  <c r="C186" i="6"/>
  <c r="C185" i="6"/>
  <c r="C229" i="6"/>
  <c r="E139" i="6" s="1"/>
  <c r="F139" i="6" s="1"/>
  <c r="F151" i="6"/>
  <c r="F126" i="6"/>
  <c r="F119" i="6"/>
  <c r="F142" i="6"/>
  <c r="D69" i="6"/>
  <c r="C160" i="6"/>
  <c r="K102" i="6"/>
  <c r="C204" i="6"/>
  <c r="E114" i="6" s="1"/>
  <c r="F114" i="6" s="1"/>
  <c r="C190" i="6"/>
  <c r="C181" i="6"/>
  <c r="F131" i="6"/>
  <c r="C165" i="6"/>
  <c r="C159" i="6"/>
  <c r="F143" i="6"/>
  <c r="F140" i="6"/>
  <c r="C194" i="6"/>
  <c r="A215" i="6"/>
  <c r="A126" i="6"/>
  <c r="F127" i="6"/>
  <c r="F130" i="6"/>
  <c r="F120" i="6"/>
  <c r="F129" i="6"/>
  <c r="F125" i="6"/>
  <c r="K100" i="6"/>
  <c r="F154" i="6"/>
  <c r="F138" i="6"/>
  <c r="F117" i="6"/>
  <c r="F135" i="6"/>
  <c r="A240" i="6"/>
  <c r="A151" i="6"/>
  <c r="A152" i="6" s="1"/>
  <c r="A242" i="6" s="1"/>
  <c r="A137" i="6"/>
  <c r="A227" i="6" s="1"/>
  <c r="A146" i="6"/>
  <c r="A235" i="6"/>
  <c r="F144" i="6"/>
  <c r="F149" i="6"/>
  <c r="F141" i="6"/>
  <c r="F155" i="6"/>
  <c r="F146" i="6"/>
  <c r="F122" i="6"/>
  <c r="C164" i="6"/>
  <c r="F148" i="6"/>
  <c r="F132" i="6"/>
  <c r="F157" i="6"/>
  <c r="F145" i="6"/>
  <c r="C163" i="6"/>
  <c r="F147" i="6"/>
  <c r="H263" i="6"/>
  <c r="H261" i="6"/>
  <c r="G265" i="6"/>
  <c r="H264" i="6"/>
  <c r="H262" i="6"/>
  <c r="F265" i="6"/>
  <c r="E265" i="6"/>
  <c r="H260" i="6"/>
  <c r="A220" i="6"/>
  <c r="A131" i="6"/>
  <c r="F113" i="6"/>
  <c r="A230" i="6"/>
  <c r="A141" i="6"/>
  <c r="F115" i="6"/>
  <c r="A225" i="6" l="1"/>
  <c r="A385" i="6"/>
  <c r="A363" i="6"/>
  <c r="A381" i="6"/>
  <c r="A359" i="6"/>
  <c r="A362" i="6"/>
  <c r="A384" i="6"/>
  <c r="A360" i="6"/>
  <c r="A382" i="6"/>
  <c r="A383" i="6"/>
  <c r="A361" i="6"/>
  <c r="A358" i="6"/>
  <c r="A380" i="6"/>
  <c r="A156" i="6"/>
  <c r="A246" i="6" s="1"/>
  <c r="A211" i="6"/>
  <c r="A241" i="6"/>
  <c r="E203" i="6"/>
  <c r="A206" i="6"/>
  <c r="A117" i="6"/>
  <c r="A207" i="6" s="1"/>
  <c r="A127" i="6"/>
  <c r="A217" i="6" s="1"/>
  <c r="A216" i="6"/>
  <c r="A147" i="6"/>
  <c r="A237" i="6" s="1"/>
  <c r="A236" i="6"/>
  <c r="A231" i="6"/>
  <c r="A142" i="6"/>
  <c r="A232" i="6" s="1"/>
  <c r="F203" i="6"/>
  <c r="H265" i="6"/>
  <c r="E266" i="6" s="1"/>
  <c r="A132" i="6"/>
  <c r="A222" i="6" s="1"/>
  <c r="A221" i="6"/>
  <c r="A157" i="6"/>
  <c r="A247" i="6" s="1"/>
  <c r="G203" i="6" l="1"/>
  <c r="F266" i="6"/>
  <c r="G266" i="6"/>
</calcChain>
</file>

<file path=xl/sharedStrings.xml><?xml version="1.0" encoding="utf-8"?>
<sst xmlns="http://schemas.openxmlformats.org/spreadsheetml/2006/main" count="1530" uniqueCount="792">
  <si>
    <t>Country</t>
  </si>
  <si>
    <t xml:space="preserve">Sector </t>
  </si>
  <si>
    <t>Buildings</t>
  </si>
  <si>
    <t>Mobility</t>
  </si>
  <si>
    <t>Production / Consumption</t>
  </si>
  <si>
    <t>Agriculture / Nutrition</t>
  </si>
  <si>
    <t>DE</t>
  </si>
  <si>
    <t>Country-Measure-ID</t>
  </si>
  <si>
    <t>Description of measure and its components</t>
  </si>
  <si>
    <t>economic (e.g. taxes, tradable certificates, market reform)</t>
  </si>
  <si>
    <t>fiscal (e.g. subsidies and grants, tax exemptions and public expenditures for infrastructure)</t>
  </si>
  <si>
    <t>DK</t>
  </si>
  <si>
    <t>DK1</t>
  </si>
  <si>
    <t>FI</t>
  </si>
  <si>
    <t>FI4</t>
  </si>
  <si>
    <t>Removals of building stock and efficiency of space utilisation</t>
  </si>
  <si>
    <t>AT</t>
  </si>
  <si>
    <t>AT1</t>
  </si>
  <si>
    <t>DE1</t>
  </si>
  <si>
    <t>DE2</t>
  </si>
  <si>
    <t>FR</t>
  </si>
  <si>
    <t>FR1</t>
  </si>
  <si>
    <t>FR4</t>
  </si>
  <si>
    <t>FR5</t>
  </si>
  <si>
    <t>FR6</t>
  </si>
  <si>
    <t>PT</t>
  </si>
  <si>
    <t>1,2,5</t>
  </si>
  <si>
    <t>PT5</t>
  </si>
  <si>
    <t>NL</t>
  </si>
  <si>
    <t>NL2</t>
  </si>
  <si>
    <t>NL6</t>
  </si>
  <si>
    <t>IT</t>
  </si>
  <si>
    <t>IT4</t>
  </si>
  <si>
    <t>IT6</t>
  </si>
  <si>
    <t>IT7</t>
  </si>
  <si>
    <t>ES</t>
  </si>
  <si>
    <t>ES2</t>
  </si>
  <si>
    <t>ES3</t>
  </si>
  <si>
    <t>2,3,4</t>
  </si>
  <si>
    <t>SI</t>
  </si>
  <si>
    <t>SI1</t>
  </si>
  <si>
    <t>1,2,4,5</t>
  </si>
  <si>
    <t>SI5</t>
  </si>
  <si>
    <t>SI6</t>
  </si>
  <si>
    <t>SI7</t>
  </si>
  <si>
    <t>FI3</t>
  </si>
  <si>
    <t>2,5,6</t>
  </si>
  <si>
    <t>CY</t>
  </si>
  <si>
    <t>CY1</t>
  </si>
  <si>
    <t>CY2</t>
  </si>
  <si>
    <t>SE</t>
  </si>
  <si>
    <t>SE1</t>
  </si>
  <si>
    <t>Tax on Air Travel</t>
  </si>
  <si>
    <t>SE2</t>
  </si>
  <si>
    <t>EE</t>
  </si>
  <si>
    <t>EE2</t>
  </si>
  <si>
    <t>EE3</t>
  </si>
  <si>
    <t>EE4</t>
  </si>
  <si>
    <t>EE5</t>
  </si>
  <si>
    <t>EE8</t>
  </si>
  <si>
    <t>BE</t>
  </si>
  <si>
    <t>BE1</t>
  </si>
  <si>
    <t>Investment in rail passenger and goods transport</t>
  </si>
  <si>
    <t>BE2</t>
  </si>
  <si>
    <t>LU</t>
  </si>
  <si>
    <t>LU2</t>
  </si>
  <si>
    <t>National parking strategy</t>
  </si>
  <si>
    <t>NECP p. 69</t>
  </si>
  <si>
    <t>LU3</t>
  </si>
  <si>
    <t>NECP p. 70</t>
  </si>
  <si>
    <t>LU4</t>
  </si>
  <si>
    <t>LU5</t>
  </si>
  <si>
    <t>NECP p. 85</t>
  </si>
  <si>
    <t>LU6</t>
  </si>
  <si>
    <t>Car tax reform (mobility budget, does not further put in disadvantage people not using a car)</t>
  </si>
  <si>
    <t>PL</t>
  </si>
  <si>
    <t>PL1</t>
  </si>
  <si>
    <t>PL2</t>
  </si>
  <si>
    <t>NECP p. 109</t>
  </si>
  <si>
    <t>RO</t>
  </si>
  <si>
    <t>RO1</t>
  </si>
  <si>
    <t>BG</t>
  </si>
  <si>
    <t>AT6</t>
  </si>
  <si>
    <t>AT7</t>
  </si>
  <si>
    <t>AT8</t>
  </si>
  <si>
    <t>AT9</t>
  </si>
  <si>
    <t>DE3</t>
  </si>
  <si>
    <t>DE4</t>
  </si>
  <si>
    <t>DE5</t>
  </si>
  <si>
    <t>DE6</t>
  </si>
  <si>
    <t>DE8</t>
  </si>
  <si>
    <t>DE10</t>
  </si>
  <si>
    <t>DE11</t>
  </si>
  <si>
    <t>DE12</t>
  </si>
  <si>
    <t>DE13</t>
  </si>
  <si>
    <t>PT3</t>
  </si>
  <si>
    <t>IT1</t>
  </si>
  <si>
    <t>SE3</t>
  </si>
  <si>
    <t>Waste tax</t>
  </si>
  <si>
    <t>SE8</t>
  </si>
  <si>
    <t>EE6</t>
  </si>
  <si>
    <t>LU7</t>
  </si>
  <si>
    <t>VAT reduction to 3% on repair works</t>
  </si>
  <si>
    <t>NECP p. 86</t>
  </si>
  <si>
    <t>AT2</t>
  </si>
  <si>
    <t>AT3</t>
  </si>
  <si>
    <t>AT4</t>
  </si>
  <si>
    <t>BE3</t>
  </si>
  <si>
    <t>FI10</t>
  </si>
  <si>
    <t>NL4</t>
  </si>
  <si>
    <t>NL5</t>
  </si>
  <si>
    <t>AT5</t>
  </si>
  <si>
    <t>AT11</t>
  </si>
  <si>
    <t>DE14</t>
  </si>
  <si>
    <t>DE15</t>
  </si>
  <si>
    <t>DE16</t>
  </si>
  <si>
    <t>DE17</t>
  </si>
  <si>
    <t>DE18</t>
  </si>
  <si>
    <t>Cross-sectoral</t>
  </si>
  <si>
    <t>PT4</t>
  </si>
  <si>
    <t>NL3</t>
  </si>
  <si>
    <t>CO2-tax</t>
  </si>
  <si>
    <t>ES1</t>
  </si>
  <si>
    <t>SI2</t>
  </si>
  <si>
    <t>SI3</t>
  </si>
  <si>
    <t>DK2</t>
  </si>
  <si>
    <t>DK3</t>
  </si>
  <si>
    <t>FI1</t>
  </si>
  <si>
    <t>FI6</t>
  </si>
  <si>
    <t>Fiscal neutral green tax reform</t>
  </si>
  <si>
    <t>Energy consumption fee applied on electricity</t>
  </si>
  <si>
    <t>SE4</t>
  </si>
  <si>
    <t>SE5</t>
  </si>
  <si>
    <t>EE7</t>
  </si>
  <si>
    <t>HR</t>
  </si>
  <si>
    <t>HR1</t>
  </si>
  <si>
    <t>PL3</t>
  </si>
  <si>
    <t>Phase out energy subsidies, in particular for fossil fuels</t>
  </si>
  <si>
    <t>Instrument type</t>
  </si>
  <si>
    <t>voluntary agreements</t>
  </si>
  <si>
    <t>information</t>
  </si>
  <si>
    <t>education (institutional)</t>
  </si>
  <si>
    <t>research and development</t>
  </si>
  <si>
    <t>reference report, page…</t>
  </si>
  <si>
    <t>Zeilenbeschriftungen</t>
  </si>
  <si>
    <t>Gesamtergebnis</t>
  </si>
  <si>
    <t>Spaltenbeschriftungen</t>
  </si>
  <si>
    <t xml:space="preserve">Anzahl von Sector </t>
  </si>
  <si>
    <t>Summe von economic (e.g. taxes, tradable certificates, market reform)</t>
  </si>
  <si>
    <t>Summe von fiscal (e.g. subsidies and grants, tax exemptions and public expenditures for infrastructure)</t>
  </si>
  <si>
    <t>Summe von voluntary agreements</t>
  </si>
  <si>
    <t xml:space="preserve">Summe von regulation (laws, standards and product identification)
</t>
  </si>
  <si>
    <t>Summe von information</t>
  </si>
  <si>
    <t>Summe von education (institutional)</t>
  </si>
  <si>
    <t>Summe von research and development</t>
  </si>
  <si>
    <t>LTS p. 63</t>
  </si>
  <si>
    <t/>
  </si>
  <si>
    <t>Sector</t>
  </si>
  <si>
    <t>instrument type</t>
  </si>
  <si>
    <t>other (e.g. plans)</t>
  </si>
  <si>
    <t>not specified</t>
  </si>
  <si>
    <t>2,4,8</t>
  </si>
  <si>
    <t>FR7</t>
  </si>
  <si>
    <t>SI4</t>
  </si>
  <si>
    <t>ES4</t>
  </si>
  <si>
    <t>LU1</t>
  </si>
  <si>
    <t>PT6</t>
  </si>
  <si>
    <t>PT8</t>
  </si>
  <si>
    <t>PT9</t>
  </si>
  <si>
    <t>PT10</t>
  </si>
  <si>
    <t>PT2</t>
  </si>
  <si>
    <t>PT11</t>
  </si>
  <si>
    <t>PT12</t>
  </si>
  <si>
    <t>MT</t>
  </si>
  <si>
    <t>CZ</t>
  </si>
  <si>
    <t>GR</t>
  </si>
  <si>
    <t>HU</t>
  </si>
  <si>
    <t>IE</t>
  </si>
  <si>
    <t>SK</t>
  </si>
  <si>
    <t>LT</t>
  </si>
  <si>
    <t>LV</t>
  </si>
  <si>
    <t>Implementation of the Regional Mobility Plan (reduction of individual vehicles on the roads and support of non-individual transport solutions)</t>
  </si>
  <si>
    <t>BG1</t>
  </si>
  <si>
    <t>Summe von other (e.g. plans)</t>
  </si>
  <si>
    <t>Summe von not specified</t>
  </si>
  <si>
    <t>economic</t>
  </si>
  <si>
    <t>fiscal</t>
  </si>
  <si>
    <t>regulation</t>
  </si>
  <si>
    <t>education</t>
  </si>
  <si>
    <t>other</t>
  </si>
  <si>
    <t>GR1</t>
  </si>
  <si>
    <t>GR2</t>
  </si>
  <si>
    <t>GR3</t>
  </si>
  <si>
    <t>GR4</t>
  </si>
  <si>
    <t>GR5</t>
  </si>
  <si>
    <t>GR6</t>
  </si>
  <si>
    <t>GR8</t>
  </si>
  <si>
    <t>GR9</t>
  </si>
  <si>
    <t>MT1</t>
  </si>
  <si>
    <t>MT2</t>
  </si>
  <si>
    <t>Free school transport for all primary and secondary school students and free use of public transport for youths and students between 16-20 years old</t>
  </si>
  <si>
    <t>MT3</t>
  </si>
  <si>
    <t>MT4</t>
  </si>
  <si>
    <t>MT5</t>
  </si>
  <si>
    <t>MT6</t>
  </si>
  <si>
    <t>MT7</t>
  </si>
  <si>
    <t>MT8</t>
  </si>
  <si>
    <t>CZ1</t>
  </si>
  <si>
    <t>CZ2</t>
  </si>
  <si>
    <t>CZ3</t>
  </si>
  <si>
    <t>SK1</t>
  </si>
  <si>
    <t>SK2</t>
  </si>
  <si>
    <t># measures found in sector</t>
  </si>
  <si>
    <t>SUM</t>
  </si>
  <si>
    <t>Total</t>
  </si>
  <si>
    <t>Sufficiency type 1 ONLY</t>
  </si>
  <si>
    <t>Measures by sector and instrument type</t>
  </si>
  <si>
    <t>Sufficiency type 0 ONLY</t>
  </si>
  <si>
    <t>Suff type 1</t>
  </si>
  <si>
    <t>Suff type 0</t>
  </si>
  <si>
    <t>R&amp;D</t>
  </si>
  <si>
    <t>Measures by instrument type</t>
  </si>
  <si>
    <t>For bubble chart</t>
  </si>
  <si>
    <t>Bubble size</t>
  </si>
  <si>
    <t>X axis</t>
  </si>
  <si>
    <t>Y axis</t>
  </si>
  <si>
    <t>Number</t>
  </si>
  <si>
    <r>
      <t xml:space="preserve">Measures by sector and </t>
    </r>
    <r>
      <rPr>
        <b/>
        <sz val="11"/>
        <color rgb="FF000000"/>
        <rFont val="Calibri"/>
        <family val="2"/>
      </rPr>
      <t>sufficiency type</t>
    </r>
  </si>
  <si>
    <t>sufficiency type 1</t>
  </si>
  <si>
    <t>Tariff reduction support programme (support of public transport)</t>
  </si>
  <si>
    <t>Promoting flexible working hours and remote work</t>
  </si>
  <si>
    <t>NECP p. 61</t>
  </si>
  <si>
    <t>Improving access to and use of public transport (=&gt; Step-by-step Free Public Transport)</t>
  </si>
  <si>
    <t>NECP p. 63</t>
  </si>
  <si>
    <t>Restriction of access to designated urban areas for vehicles with ICE (Internal Combustion Engine)</t>
  </si>
  <si>
    <t>Fostering circular business models (incl. sharing and longevity)</t>
  </si>
  <si>
    <t>BE4</t>
  </si>
  <si>
    <t>BE5</t>
  </si>
  <si>
    <t>Removing regulatory barriers, obsolet regulations or administrative obstacles that hinder smart and flexible use of space and innovative forms of life and work</t>
  </si>
  <si>
    <t>BE6</t>
  </si>
  <si>
    <t>LTS p. 54, NECP p. 116</t>
  </si>
  <si>
    <t>LTS p. 54, NECP p. 111</t>
  </si>
  <si>
    <t>AT10</t>
  </si>
  <si>
    <t>LTS p. 57, NECP p. 107-108</t>
  </si>
  <si>
    <t>AT12</t>
  </si>
  <si>
    <t>LTS p. 57, NECP p. 109</t>
  </si>
  <si>
    <t>AT13</t>
  </si>
  <si>
    <t>LTS p. 49</t>
  </si>
  <si>
    <t>LTS p. 49, NECP p. 137</t>
  </si>
  <si>
    <t>LTS p. 74, NECP p. 137</t>
  </si>
  <si>
    <t>LTS p. 74</t>
  </si>
  <si>
    <t>SK3</t>
  </si>
  <si>
    <t>LTS p. 64</t>
  </si>
  <si>
    <t>SK4</t>
  </si>
  <si>
    <t>LTS p. 65</t>
  </si>
  <si>
    <t>NECP p. 248</t>
  </si>
  <si>
    <t>NECP p. 249</t>
  </si>
  <si>
    <t>NECP p. 243</t>
  </si>
  <si>
    <t>NECP p. 246</t>
  </si>
  <si>
    <t>NECP p. 94</t>
  </si>
  <si>
    <t>NECP p. 94-95</t>
  </si>
  <si>
    <t>NECP p. 91</t>
  </si>
  <si>
    <t>NECP p. 95</t>
  </si>
  <si>
    <t>NECP p. 137, LTS p. 68</t>
  </si>
  <si>
    <t>NECP p. 75</t>
  </si>
  <si>
    <t>NECP p. 76</t>
  </si>
  <si>
    <t>LTS p. 66</t>
  </si>
  <si>
    <t>NECP p. 240</t>
  </si>
  <si>
    <t>NECP p. 241</t>
  </si>
  <si>
    <t>BE7</t>
  </si>
  <si>
    <t>BE8</t>
  </si>
  <si>
    <t>BE9</t>
  </si>
  <si>
    <t>BE10</t>
  </si>
  <si>
    <t>Agreements with energy suppliers on consumer education and consulting</t>
  </si>
  <si>
    <t>Prevention of food waste reduction</t>
  </si>
  <si>
    <t>Planned restriction of subsidies</t>
  </si>
  <si>
    <t>NECP p. 131</t>
  </si>
  <si>
    <t>IT2</t>
  </si>
  <si>
    <t>IT3</t>
  </si>
  <si>
    <t>Budget Law 2020: increase levies on energy products used for producing electricity</t>
  </si>
  <si>
    <t>IT5</t>
  </si>
  <si>
    <t>Mobility voucher (up to 1500€/a for public transport tickets in return for old &lt;EURO3 vehicle scrapping)</t>
  </si>
  <si>
    <t>Make rail transport more attractive: electrification, doubling of current single tracks</t>
  </si>
  <si>
    <t>IT8</t>
  </si>
  <si>
    <t>Bonus programme for road transport shifting to sea/rail (Marebonus, Ferrobonus)</t>
  </si>
  <si>
    <t>DE7</t>
  </si>
  <si>
    <t>Energy advisory services</t>
  </si>
  <si>
    <t>FI2</t>
  </si>
  <si>
    <t>NECP p. 18</t>
  </si>
  <si>
    <t>Energy and carbon dioxide taxes</t>
  </si>
  <si>
    <t>NECP p. 18, 88</t>
  </si>
  <si>
    <t>HU1</t>
  </si>
  <si>
    <t>HU2</t>
  </si>
  <si>
    <t>HU3</t>
  </si>
  <si>
    <t>HU4</t>
  </si>
  <si>
    <t>Rail infrastructure investment push for resilient and strong base</t>
  </si>
  <si>
    <t>More attractive and ample public mobility services (increasing services, esp. for replacing flights)</t>
  </si>
  <si>
    <t>Reduction of mineral fertiliser</t>
  </si>
  <si>
    <t>AT14</t>
  </si>
  <si>
    <t>AT15</t>
  </si>
  <si>
    <t>Evaluation of possible introduction of CO2 taxation in non-ETS sector</t>
  </si>
  <si>
    <t>NL1</t>
  </si>
  <si>
    <t>Tax for freight traffic from 2023</t>
  </si>
  <si>
    <t>Tax for air traffic</t>
  </si>
  <si>
    <t>Surcharge tax on top of energy tax for gas (rising) and electricity (falling)</t>
  </si>
  <si>
    <t>1,2,4,8,9</t>
  </si>
  <si>
    <t>LT1</t>
  </si>
  <si>
    <t>PT13</t>
  </si>
  <si>
    <t>PT14</t>
  </si>
  <si>
    <t>Reducing cement by other materials</t>
  </si>
  <si>
    <t>PL4</t>
  </si>
  <si>
    <t>PL5</t>
  </si>
  <si>
    <t>PL6</t>
  </si>
  <si>
    <t>NECP p. 137</t>
  </si>
  <si>
    <t>DE9</t>
  </si>
  <si>
    <t>NECP p. 96</t>
  </si>
  <si>
    <t>NECP p. 140</t>
  </si>
  <si>
    <t>DE19</t>
  </si>
  <si>
    <t>DE20</t>
  </si>
  <si>
    <t>DE21</t>
  </si>
  <si>
    <t>NECP p. 78</t>
  </si>
  <si>
    <t>GR7</t>
  </si>
  <si>
    <t>NECP p. 225</t>
  </si>
  <si>
    <t>LT2</t>
  </si>
  <si>
    <t>LT3</t>
  </si>
  <si>
    <t>LT4</t>
  </si>
  <si>
    <t>LT5</t>
  </si>
  <si>
    <t>LT6</t>
  </si>
  <si>
    <t>LT7</t>
  </si>
  <si>
    <t>LT8</t>
  </si>
  <si>
    <t>LT9</t>
  </si>
  <si>
    <t>LT10</t>
  </si>
  <si>
    <t>Promote repair activities by financial incentives</t>
  </si>
  <si>
    <t>LT11</t>
  </si>
  <si>
    <t>LT12</t>
  </si>
  <si>
    <t>Reduce car use by making alternative transport more attractive</t>
  </si>
  <si>
    <t>NL7</t>
  </si>
  <si>
    <t>NL8</t>
  </si>
  <si>
    <t>LTS p. 8</t>
  </si>
  <si>
    <t>NL9</t>
  </si>
  <si>
    <t>LTS p. 6</t>
  </si>
  <si>
    <t>NL10</t>
  </si>
  <si>
    <t>NECP p. 79</t>
  </si>
  <si>
    <t>NECP p. 80</t>
  </si>
  <si>
    <t>Integration of climate-related education into all levels of education and higher education programmes</t>
  </si>
  <si>
    <t>LT13</t>
  </si>
  <si>
    <t>NECP p. 92</t>
  </si>
  <si>
    <t>FR3</t>
  </si>
  <si>
    <t>FR9</t>
  </si>
  <si>
    <t xml:space="preserve">Promote the efficiency of freight transport and modal shift to rail and inland waterways
</t>
  </si>
  <si>
    <t>FR10</t>
  </si>
  <si>
    <t>Increase the solidarity tax on airline tickets to help finance sustainable transport infrastructure</t>
  </si>
  <si>
    <t>Food waste reduction (as part of Action 1.22)</t>
  </si>
  <si>
    <t>FR2</t>
  </si>
  <si>
    <t>Social climate innovation: durability of products and prevention of planned obsolescence (Action 5.8)</t>
  </si>
  <si>
    <t>Active Mobility Fund: creation of a €350 million cycling fund to fight against cycle path breaks etc., Make cycling safer (secure parking, marking bikes against theft, bike locks at traffic lights, etc.)</t>
  </si>
  <si>
    <t xml:space="preserve">Reduce mobility demand by work place mobility plans </t>
  </si>
  <si>
    <t>ES3a</t>
  </si>
  <si>
    <t>ES3b</t>
  </si>
  <si>
    <t>Low-emission zones and modal shift measures: teleworking (Action 2.1)</t>
  </si>
  <si>
    <t>Make public transport more attractive: More efficient transport technologies (also trains)</t>
  </si>
  <si>
    <t>1,2,5,7,8</t>
  </si>
  <si>
    <t>Support regional public transport</t>
  </si>
  <si>
    <t>1,2,4,8</t>
  </si>
  <si>
    <t>Sharing economy for lower possession rate of some equipment (laundry, kitchen)</t>
  </si>
  <si>
    <t>PT1</t>
  </si>
  <si>
    <t>PT7</t>
  </si>
  <si>
    <t>NECP p. 77</t>
  </si>
  <si>
    <t>NECP p. 77-78</t>
  </si>
  <si>
    <t>NECP p. 84</t>
  </si>
  <si>
    <t>NECP p. 58</t>
  </si>
  <si>
    <t>NECP p. 65</t>
  </si>
  <si>
    <t>NECP p. 66</t>
  </si>
  <si>
    <t>Water &amp; energy saving activities = energy saving (desalination energy use): awareness campaigns, various communication channels, education, home visits, conservation kits</t>
  </si>
  <si>
    <t>SUMP (Sustainable Urban Mobility Plan for Valletta)</t>
  </si>
  <si>
    <t>Provide multi-modal transport hubs for last mile (SMITHs project): Transport Master Plan including the "Sustainable Multimodal Intelligent Transport Hubs Project": identification and setting up of local transport hubs to provide multi-modal transport services for transport users in lieu of the use of the private personal car, incl. more bus stops, car sharing, pedelec sharing, bike sharing, scooter sharing, transport on demand with electric buses or mini cabs</t>
  </si>
  <si>
    <t>Campaigns to promote green and climate-friendly lifestyle</t>
  </si>
  <si>
    <t>Review of transport energy and vehicle use taxes</t>
  </si>
  <si>
    <t>Greening of the tax system</t>
  </si>
  <si>
    <t>Night trains abroad: daily night train services to several European cities</t>
  </si>
  <si>
    <t>NECP p. 53</t>
  </si>
  <si>
    <t>Waste Tax Act</t>
  </si>
  <si>
    <t>NECP p. 54</t>
  </si>
  <si>
    <t>NECP p. 88</t>
  </si>
  <si>
    <t>Information initiatives</t>
  </si>
  <si>
    <t>Energy mapping support for SMEs and Big Companies</t>
  </si>
  <si>
    <t>EE1</t>
  </si>
  <si>
    <t>FI5</t>
  </si>
  <si>
    <t>FI7</t>
  </si>
  <si>
    <t>FI8</t>
  </si>
  <si>
    <t>FI9</t>
  </si>
  <si>
    <t>SE6</t>
  </si>
  <si>
    <t>FI11</t>
  </si>
  <si>
    <t>FI12</t>
  </si>
  <si>
    <t>FI13</t>
  </si>
  <si>
    <t>SE7</t>
  </si>
  <si>
    <t>LU8</t>
  </si>
  <si>
    <t>LU9</t>
  </si>
  <si>
    <t>LU10</t>
  </si>
  <si>
    <t>LU12</t>
  </si>
  <si>
    <t>DK4</t>
  </si>
  <si>
    <t>DK5</t>
  </si>
  <si>
    <t>DK6</t>
  </si>
  <si>
    <t>DK7</t>
  </si>
  <si>
    <t>DK8</t>
  </si>
  <si>
    <t>Spatial planning</t>
  </si>
  <si>
    <t>Improve public transport infrastructure</t>
  </si>
  <si>
    <t>LU11</t>
  </si>
  <si>
    <t>CY3</t>
  </si>
  <si>
    <t>CY4</t>
  </si>
  <si>
    <t>LV1</t>
  </si>
  <si>
    <t>LV2</t>
  </si>
  <si>
    <t>LV3</t>
  </si>
  <si>
    <t>LV4</t>
  </si>
  <si>
    <t>CZ4</t>
  </si>
  <si>
    <t>Decreasing the volume of freight transported by road at a distance of more than 300 km by diverting it to more environmentally-friendly modes of transport, such as rail transport, in line with the Third National Climate Change Action Plan 2013-2020 (the measure should be extended beyond 2030)</t>
  </si>
  <si>
    <t>Launching a public procurement procedure in order to develop information and awareness campaigns at national level on prevention of municipal waste</t>
  </si>
  <si>
    <t>SK5</t>
  </si>
  <si>
    <t>BG2</t>
  </si>
  <si>
    <t>BG3</t>
  </si>
  <si>
    <t xml:space="preserve">Reduced travel time for public transport </t>
  </si>
  <si>
    <t>BG4</t>
  </si>
  <si>
    <t>RO2</t>
  </si>
  <si>
    <t>RO3</t>
  </si>
  <si>
    <t>2,5,8</t>
  </si>
  <si>
    <t>3,5,7</t>
  </si>
  <si>
    <t>(Voluntary) Climate Agreement 2019 with employers to reduce car transport and cycling increase, additional co-financing, support in home-office</t>
  </si>
  <si>
    <t>CO2 tax and taxes on mineral oil, gas, coal, electricity</t>
  </si>
  <si>
    <t>Sufficiency type 2 ONLY</t>
  </si>
  <si>
    <t>FR8</t>
  </si>
  <si>
    <t xml:space="preserve">Further expansions of the metro system in CPH </t>
  </si>
  <si>
    <t xml:space="preserve">ETS floor price for industry and electricity generation </t>
  </si>
  <si>
    <t>sufficiency type</t>
  </si>
  <si>
    <t>suff type</t>
  </si>
  <si>
    <t>all sufficiency types</t>
  </si>
  <si>
    <t>subsection{Sectoral distribution}</t>
  </si>
  <si>
    <t>sufficiency type 2</t>
  </si>
  <si>
    <t>sufficiency type 0</t>
  </si>
  <si>
    <t>Sufficiency type 2, 1 and 0</t>
  </si>
  <si>
    <t>Suff type 2</t>
  </si>
  <si>
    <t>count: instrument types</t>
  </si>
  <si>
    <t>count: measures</t>
  </si>
  <si>
    <t>subsection{Findings by countries}</t>
  </si>
  <si>
    <t>sufficiency type 2 - 1 - 0</t>
  </si>
  <si>
    <t>sufficiency type: all</t>
  </si>
  <si>
    <t>sufficiency types 1+2</t>
  </si>
  <si>
    <t>Comp: only 2</t>
  </si>
  <si>
    <t>0+1</t>
  </si>
  <si>
    <t>subsection{Synthesis of findings}</t>
  </si>
  <si>
    <t>subsection{Instrument types}</t>
  </si>
  <si>
    <t>Number of sufficiency measures by sector and instrument type</t>
  </si>
  <si>
    <t>(measures of all sufficiency types)</t>
  </si>
  <si>
    <t>IE1</t>
  </si>
  <si>
    <t>IE2</t>
  </si>
  <si>
    <t>Expanding the network of cycling paths and P&amp;R facilities</t>
  </si>
  <si>
    <t>IE3</t>
  </si>
  <si>
    <t>Making growth less transport intensive through better planning, remote working and modal shift</t>
  </si>
  <si>
    <t>IE4</t>
  </si>
  <si>
    <t>IE5</t>
  </si>
  <si>
    <t>IE6</t>
  </si>
  <si>
    <t>AT*</t>
  </si>
  <si>
    <t>BE*</t>
  </si>
  <si>
    <t>CZ*</t>
  </si>
  <si>
    <t>DE*</t>
  </si>
  <si>
    <t>DK*</t>
  </si>
  <si>
    <t>EE*</t>
  </si>
  <si>
    <t>FI'</t>
  </si>
  <si>
    <t>FR*</t>
  </si>
  <si>
    <t>Note: UK did not submit neither a NECP nor a LTS until October; * means that countries submitted a NECP as well as a LTS; ' Finland submitted both documents but the LTS came very late and was only in national language so we could not consider it anymore</t>
  </si>
  <si>
    <t>GR*</t>
  </si>
  <si>
    <t>HU*</t>
  </si>
  <si>
    <t>LT*</t>
  </si>
  <si>
    <t>LV*</t>
  </si>
  <si>
    <t>NL*</t>
  </si>
  <si>
    <t>PT*</t>
  </si>
  <si>
    <t>SE*</t>
  </si>
  <si>
    <t>SK*</t>
  </si>
  <si>
    <t>5-year carbon budgets at the national level</t>
  </si>
  <si>
    <t>NECP p. 74</t>
  </si>
  <si>
    <t>Trajectory of carbon pricing to create behavioural change and avoid locking in carbon intensive technologies</t>
  </si>
  <si>
    <t xml:space="preserve">Eliminate non-recyclable plastic </t>
  </si>
  <si>
    <t>IE7</t>
  </si>
  <si>
    <t>Ensure better integration of land use and transport planning policy in order to reduce commuter travel demand</t>
  </si>
  <si>
    <t>Increase public transport capacity and securing a shift, where feasible alternatives exist, away from private car use</t>
  </si>
  <si>
    <t>IE9</t>
  </si>
  <si>
    <t>CO2 emission tax for the non-ETS stationary sources</t>
  </si>
  <si>
    <t>HR2</t>
  </si>
  <si>
    <t>Switching a significant portion of the population to a low-meat diet</t>
  </si>
  <si>
    <t>HR3</t>
  </si>
  <si>
    <t>Special tax/environmental fee on motor vehicles</t>
  </si>
  <si>
    <t>NECP p. 122-124</t>
  </si>
  <si>
    <t>NECP p. 102</t>
  </si>
  <si>
    <t>Develop strategies for improving rail infrastructure and promoting cycling and public transport</t>
  </si>
  <si>
    <t>NECP p. 102-103</t>
  </si>
  <si>
    <t>Improving the infrastructure of public transport (tact, express buses, new public transport services, park and drive)</t>
  </si>
  <si>
    <t>NECP p. 103</t>
  </si>
  <si>
    <t>Environmental duty on carbon dioxide emissions</t>
  </si>
  <si>
    <t>Gradual reduction and elimination of incentives for fossil fuels</t>
  </si>
  <si>
    <t>Number of sufficiency measures by country and sector (measures of all sufficiency types)</t>
  </si>
  <si>
    <t>NECP p. 105</t>
  </si>
  <si>
    <t>NECP A p. 107</t>
  </si>
  <si>
    <t>NECP A p. 110</t>
  </si>
  <si>
    <t>NECP A p. 114</t>
  </si>
  <si>
    <t>Reduction of food waste from producer to consumer</t>
  </si>
  <si>
    <t>1, 5</t>
  </si>
  <si>
    <t>NECP A p. 127</t>
  </si>
  <si>
    <t>BE11</t>
  </si>
  <si>
    <t>BE12</t>
  </si>
  <si>
    <t>Introduction of a carbon pricing system</t>
  </si>
  <si>
    <t>NECP A p. 129</t>
  </si>
  <si>
    <t>BE13</t>
  </si>
  <si>
    <t>Reduction in VAT on repair services</t>
  </si>
  <si>
    <t>BE14</t>
  </si>
  <si>
    <t>Ban on the marketing of energy-intensive domestic appliances and drinks in plastic bottles</t>
  </si>
  <si>
    <t>BE15</t>
  </si>
  <si>
    <t>BE16</t>
  </si>
  <si>
    <t>BE17</t>
  </si>
  <si>
    <t>NECP A p. 132</t>
  </si>
  <si>
    <t>BE18</t>
  </si>
  <si>
    <t>Tax incentive for soft mobility and using forms of transport other than private cars (walking, cycling, public transport)</t>
  </si>
  <si>
    <t>BE19</t>
  </si>
  <si>
    <t>BE20</t>
  </si>
  <si>
    <t>NECP A p. 139</t>
  </si>
  <si>
    <t>Speed on motorways and ring roads might be limited to 90-100 km/h</t>
  </si>
  <si>
    <t xml:space="preserve">Modal shift of goods from road to waterway </t>
  </si>
  <si>
    <t>NECP A p. 145</t>
  </si>
  <si>
    <t>Support Europe-wide initiatives to introduce standardised carbon pricing in the aviation sector</t>
  </si>
  <si>
    <t>NECP p. 130</t>
  </si>
  <si>
    <t>NECP p. 129</t>
  </si>
  <si>
    <t>NECP p. 154</t>
  </si>
  <si>
    <t>reduction</t>
  </si>
  <si>
    <t>Number of sufficiency measures by sectors</t>
  </si>
  <si>
    <t>Energy consulting for SME; explicit mention of changes in user behaviour</t>
  </si>
  <si>
    <t>Energy saving check (for private customers): explicit mention of behaviour change as effect of audits</t>
  </si>
  <si>
    <t>Zukunft Bau (future of construction): models for experimental construction (R&amp;D support also for examples including sufficiency in buildings)</t>
  </si>
  <si>
    <t>Innovative living concepts targeted at „zero-CO2“, „zero-waste“, „car free“ and „social integrative“</t>
  </si>
  <si>
    <t>Consolidated measure list</t>
  </si>
  <si>
    <t>Increase aviation tax (avoiding dumping prices)</t>
  </si>
  <si>
    <t>VAT rebate for long-distance rail travels</t>
  </si>
  <si>
    <t>Expansion of cycling infrastructure (roads and parking) and better framework conditions</t>
  </si>
  <si>
    <t>Strenthening of rail freight transport</t>
  </si>
  <si>
    <t>Consequent expansion of public regional transport</t>
  </si>
  <si>
    <t>Privileging car sharing e.g. on highways</t>
  </si>
  <si>
    <t xml:space="preserve">Equality of treatment when employees use sustainable transport (introduction of a "mobility budget": e.g. support of bicycle parking lots) </t>
  </si>
  <si>
    <t>Transport reduction through more teleworking, co-working spaces, more close living/working/leisure</t>
  </si>
  <si>
    <t>Avoiding food waste</t>
  </si>
  <si>
    <t>Energy and electricity taxation reform</t>
  </si>
  <si>
    <t>Carbon tax for heat and transport sectors</t>
  </si>
  <si>
    <t>Local quarter administrators for fostering ecology and circular economy issues</t>
  </si>
  <si>
    <r>
      <rPr>
        <b/>
        <sz val="11"/>
        <color rgb="FF000000"/>
        <rFont val="Calibri"/>
        <family val="2"/>
      </rPr>
      <t>sufficiency type</t>
    </r>
    <r>
      <rPr>
        <sz val="11"/>
        <color rgb="FF000000"/>
        <rFont val="Calibri"/>
        <family val="2"/>
      </rPr>
      <t xml:space="preserve">
0=general, suff-supporting
1=sufficiency &amp; substitution
2=reduction</t>
    </r>
  </si>
  <si>
    <r>
      <rPr>
        <b/>
        <sz val="11"/>
        <color rgb="FF000000"/>
        <rFont val="Calibri"/>
        <family val="2"/>
      </rPr>
      <t xml:space="preserve">type of instrument/intervention: </t>
    </r>
    <r>
      <rPr>
        <sz val="11"/>
        <color rgb="FF000000"/>
        <rFont val="Calibri"/>
        <family val="2"/>
      </rPr>
      <t xml:space="preserve">
1) economic (e.g. taxes, tradable certificates, market reform), 
2) fiscal (e.g. subsidies and grants, tax exemptions and public expenditures for infrastructure), 
3) voluntary agreements, 
4) regulation (laws, standards and product identification), 
5) information, 
6) education (institutional), 
7) research and development, 
8) other (e.g. plans)
9) not specified</t>
    </r>
  </si>
  <si>
    <t>NECP p. 83</t>
  </si>
  <si>
    <t>NECP p. 104, 106</t>
  </si>
  <si>
    <t>NECP A p. 120, 129</t>
  </si>
  <si>
    <t xml:space="preserve">NECP p. 129, 155, 168, 172, 243 </t>
  </si>
  <si>
    <t>sufficiency type
0=general, suff-supporting
1=sufficiency &amp; substitution
2=reduction</t>
  </si>
  <si>
    <t>(Alle)</t>
  </si>
  <si>
    <t>NECP p. 75, 78</t>
  </si>
  <si>
    <t>NECP p. 82-83, 86</t>
  </si>
  <si>
    <t>NECP p. 56</t>
  </si>
  <si>
    <t>LTS p. 46; NECP p. 55</t>
  </si>
  <si>
    <t>NECP-EN p. 34</t>
  </si>
  <si>
    <t>"Action cœur de ville" plan (2018): limit urban sprawl and reduce soil artificialisation</t>
  </si>
  <si>
    <t>"Generation Houses": avoid oversizing because changes of the buildings can be made easy and fast</t>
  </si>
  <si>
    <t>Increase the useful life of buildings; minimise construction waste; modular, multi-purpose and dynamic architecture; reduce energy needs, including energy incorporated into the construction itself</t>
  </si>
  <si>
    <t>Using space in a multifunctional and time-based manner; reusing buildings</t>
  </si>
  <si>
    <t>Reducing the consumption of undeveloped land to 6 km2/year by 2030, i.e. half of the area currently consumed, with a goal of 0 km2/year by 2050. Developing a plan.</t>
  </si>
  <si>
    <t>Modal shift measures: city planning</t>
  </si>
  <si>
    <t xml:space="preserve">Low-emission zones and modal shift measures: non-motorised transport; car-sharing; use of non-motorised means and collective public transport </t>
  </si>
  <si>
    <t>Develop and increase the use of public transport</t>
  </si>
  <si>
    <t>Improve cycling infrastructure; further encouragement of cycling</t>
  </si>
  <si>
    <t>Reducing transport demand by innovative methods (e.g. introducing an IT system for free parking spaces in large cities; eliminating up to 10-15 minutes of caring for parking spaces; teleworking, teleconferencing promotion)</t>
  </si>
  <si>
    <t>Promotion of sustainable mobility patterns; promoting new forms of mobility for society by: the availability of travel information; integrated tariffs; the separation of residential areas and central areas with restricted access for cars; education and communication activities for sustainable and collective transport; demand management for transport</t>
  </si>
  <si>
    <t>Modernisation and development of the transport infrastructure + rolling stock of all transport sectors; development of an environmentally friendly transport network (including rail)</t>
  </si>
  <si>
    <t>Changes in modal split; seeking to create conditions conducive to shifting traffic from road to rail or inland waterway, in particular at distances above 300 km; promotion of pedestrian and cycle traffic; developing a system of tariffs and tariffs that stimulate the desired transport trends</t>
  </si>
  <si>
    <t>Developing intermodal transport in the transport of cargo; the implementation of innovative transport traffic management systems in individual sectors and interoperability, which help to optimise the movement of means of transport and thus reduce the emissions generated by transport</t>
  </si>
  <si>
    <t>Reducing the remit of transport, in particular in urban areas: transport corridors reserved for collective transport, increasing the share of collective transport in the carriage of passengers</t>
  </si>
  <si>
    <t>Modal shift to rail: reinforcement of rail; electrification; higher frequencies; "Deutschlandtakt" (regular connections ensuring short waiting times)</t>
  </si>
  <si>
    <t>Strengthening public short distance transport; network expansion; better services; reliability; comfort; security</t>
  </si>
  <si>
    <t xml:space="preserve">Digitalisation of mobility (support of better apps that help sharing services; integration with PT; pooling of travels; "adeqate" car sizing) </t>
  </si>
  <si>
    <t>Strengthening of server infrastructure leading to work models (home office?) that avoid trips</t>
  </si>
  <si>
    <t>Research: key areas of mobility (analysis of interactions from mobility flows; infrastructure networks; value chains; city and spatial planning; individual/societal requirements. Basis for long-term innovation and transformation management)</t>
  </si>
  <si>
    <t>Elaboration of sustainable urban mobility plans / urban mobility Management: supports the introduction and use of state-of-the-art and environmentally friendly technologies (bicycles, electric cars, expansion of public transport, micro-mobility vehicles, etc.)</t>
  </si>
  <si>
    <t>Strengthening pedestrian mobility (setting up greenways and blueways, walkways, soft traffic roads, etc.)</t>
  </si>
  <si>
    <t>Promoting the use of bicycles (implementation and improvement of infrastructures)</t>
  </si>
  <si>
    <t>Policy for reducing the use of private cars (ban on parking/traffic in specific areas, etc.)</t>
  </si>
  <si>
    <t>Strengthening municipal services (school buses, public transport, etc.); modal shift: enhance the use of public transport modes in cities</t>
  </si>
  <si>
    <t>Smart city/city planning: Strengthening density and proximity for cities</t>
  </si>
  <si>
    <t>Zero-emission zones for urban logistic</t>
  </si>
  <si>
    <t>Support cycling: Extenstion of national cycle paths until 2024 (budget law 2016/17), Urban cycle networks (budget law 2020)</t>
  </si>
  <si>
    <t>Modal shift in the cargo sector from road transport to waterway transport, incentives for construction of new cargo ships and barges</t>
  </si>
  <si>
    <t>Modal shift in the cargo sector, building new waterway infrastructure</t>
  </si>
  <si>
    <t>Encouraging modal shifts for passenger transport: Accelerated data opening for optimised journey planning; Active Mobility Fund; "Investing in rail infrastructure, public transport, clean mobility etc. and reserved lanes."</t>
  </si>
  <si>
    <t>Increase the share of bicycle use: Cycling Masterplan 2015-2025; attractive bicycle parking facilities; construction of high-quality infrastructure; awareness-raising measures (motivation campaign); funding programme "digital and networked mobility"; research for cycling innovations; 24 single measures</t>
  </si>
  <si>
    <t>Walking Masterplan 2015-2025: incentives for walking; improving walking infrastructure; investment campaign; improvement of traffic safety; raising awareness; traffic calming; introduction of pedestrian priority zones; funding programme "digital and networked mobility"; 26 single measures</t>
  </si>
  <si>
    <t>Less flights due to modern videoconferencing systems and more attractive night trains</t>
  </si>
  <si>
    <t>Mobility management for businesses, municipalities and tourism: All Austrian companies, towns and cities, municipalities, regions and other relevant operators in the mobility system will be encouraged to introduce zero-emission sustainable mobility solutions under mobility management schemes and will be supported in the implementation thereof --&gt; expansion of the klimaaktiv mobil advisory and funding programmes for mobility management; Transition from the provinces’ current obligations to provide vehicle parking spaces to multimodal, GHG-saving solutions; providing incentives for companies to offer flexible working hours (e.g. home office) and increased flexibility for the start of lessons in educational institutions; developing measures to increase the car occupancy rate</t>
  </si>
  <si>
    <t>Climate/energy targets in space-related planning concepts to reduce transport demands; integrated planning; short paths are actively travelled by walking or cycling; creating short paths through local economies, intelligent urban planning and strengthening of city centres</t>
  </si>
  <si>
    <t>Support of multimodal freight centers; new concept for support of production facility rail connection; incentives and mandates; innovation programme for modal shift</t>
  </si>
  <si>
    <t>Promote demand management (passengers and goods) and urban planning to reduce the volume of trips (traffic) and distances; promote the functional densification of urban areas, including diversifying and reinforcing services and local commerce, which promote sustainable mobility; ensure that urban design favours pedestrians</t>
  </si>
  <si>
    <t>Promote active transport modes: infrastructure (bicycle parking, pedestrian walks); campaigns and education</t>
  </si>
  <si>
    <t>Freight transport / rail: Reduce the transit time and cost of transport (€/km/container), increase capacity (number and length of trains)</t>
  </si>
  <si>
    <t>Promote cycling (safe cycling routes, national cycling strategy 2020); national bicycle strategy with a focus on safe cycling routes and additional cycle lanes to increase connectivity</t>
  </si>
  <si>
    <t>Grant for either bicycle or pedelec (full refund of the VAT)</t>
  </si>
  <si>
    <t>Reducing the need for forced traffic and dependence on personal cars through well-integrated planning of settlements and transport management; design and implementation of mobility plans</t>
  </si>
  <si>
    <t>Prioritising the development of public transportation, non-motorised traffic and energy-efficient carriage of goods; Reducing the demand for individual motorised transport</t>
  </si>
  <si>
    <t>Support to increase digital ways of working</t>
  </si>
  <si>
    <t>Promotion of digitalisation and public transport services in large urban regions; increasing contractual rail transport services</t>
  </si>
  <si>
    <t>Introduction of traffic congestion charging in city regions, with the aim of managing traffic</t>
  </si>
  <si>
    <t>Urban transport planning: agreements on land use, housing and transport (MAL)</t>
  </si>
  <si>
    <t>Rail investment will be increased from the current level</t>
  </si>
  <si>
    <t>Implementation of a programme for the promotion of walking and cycling</t>
  </si>
  <si>
    <t>Reform of taxes and payments in sustainable transport: Taxation of fossil fuels will be increased by EUR 250 million over the electoral term in line with the forecast rise in consumer prices</t>
  </si>
  <si>
    <t>Jobs and services in growing urban regions are steered towards regional centres, sub-centres and public transport nodes with a high service level</t>
  </si>
  <si>
    <t>Grants for the establishment of light rail transits and further lines in Aarhus and Odense</t>
  </si>
  <si>
    <t>Cross-party infrastructure agreement for modal shift: "A fair direction for DK"</t>
  </si>
  <si>
    <t>Prioritize bicycling (municipal bicycling projects; investment for promoting bicycles)</t>
  </si>
  <si>
    <t>Reduce need for citizens to move in general, promote pedestrian, bicycle</t>
  </si>
  <si>
    <t>Public transport strategy: Public transport operators and transport infrastructure managers can apply for support through the Integrated Regional Operational Programme for a range of activities related to the increase in sustainable forms of transport</t>
  </si>
  <si>
    <t>Modal shift (cycling): Implementation of the National Cycling Development Strategy 2013–2020 aims to improve the coordination of the development and the conditions for the use of this environmentally-friendly non-motorised transport</t>
  </si>
  <si>
    <t>Modal shift in the cargo sector from road transport to waterway and rail transport</t>
  </si>
  <si>
    <t>Financial programme with priority axis "Sustainable and integrated urban development": activities for the development and improvement of urban transport systems; greater reliability and comfort and optimal travel times of public transport to promote a change in transport patterns and reduce personal car journeys</t>
  </si>
  <si>
    <t>Increase the share and attractiveness of public transport: fostering the use of rail transport for passenger transport (to the detriment of road transport) - EU law; enhancing the quality of the underground transport service; developing/extending the metro network; introducing strong economic incentives for a green transport system through price instruments</t>
  </si>
  <si>
    <t>Fostering alternative forms of transport (cycling, car-pooling, car sharing etc.) by urban planning and developing an adequate cycling infrastructure (bicycle tracks, special compartments for bicycles in the underground and in trains etc.) and extending the pedestrian walkways, especially in large conurbations; raising awareness of the benefits of environment-friendly transport</t>
  </si>
  <si>
    <t>Supporting the development of non-motorised transport, in particular cycling; National Platform for Support of Non-motorised Transport and National Cycling Strategy; bike sharing, Going to Work by Bicycle programme: support cycling in the form of subsidies for the emergence of new cycling infrastructure and plan cycle paths in advance and support in the urban road infrastructure as one of the pillars of passenger transport in cities; create safe bicycle stands near public buildings; remove obstacles in public spaces as a tool to promote pedestrian traffic</t>
  </si>
  <si>
    <t>Renewal and modernisation of the public passenger transport fleet; supporting the development and use of public passenger transport, including support for the creation of integrated transport systems; harmonize national and local public passenger transport timetables; introduce financial and support measures to make public transport more financially attractive to the public than individual car transport</t>
  </si>
  <si>
    <t>Reducing the use of cars (restriction on the use of parking spaces, increasing the costs of long term parking, introducing fees for entry to the city, promote work from home)</t>
  </si>
  <si>
    <t>Improving of infrstructure for pedestrians and cyclists</t>
  </si>
  <si>
    <t>Reduce the demand for mobility, mainly through spatial planning and changes in habits, culture</t>
  </si>
  <si>
    <t>Modal shift by investing in infrastructure for cycling (e.g. network of supralocal functional cycle routes, together with cycle highways) and public transport and found organisations that support a modal shift</t>
  </si>
  <si>
    <t>Higher fees on the production of materials which are difficult to recycle</t>
  </si>
  <si>
    <t>Significant emission reductions can be achieved through the use of primary raw materials, which can be achieved through the implementation of a circular economy, the substitution of carbon-avoiding raw materials and changes in usage patterns</t>
  </si>
  <si>
    <t>National Circular Economy Strategy: implementation of the national waste prevention programme, reduction of food waste; resources are used for longer periods and their maximum value is increased, and end-of-lifecycle materials are recovered and recycled. A key priority in the context of the transition to circular economy is establishing an appropriate institutional framework and incentives for industrial symbiosis; decrease in the production volume of energy-intensive materials due to circular economy</t>
  </si>
  <si>
    <t>"Io sono ambiente": awareness raising campaign in schools</t>
  </si>
  <si>
    <t>Sharing economy, leasing, re-use, upgrading and recycling lead to usage of long-lived, high-quality products</t>
  </si>
  <si>
    <t>Design and production of modular products so that they can be repaired and less new products are bought</t>
  </si>
  <si>
    <t>Waste management plan / circular economy: generate less waste by increasing the lifespan of products and/or retaining resources in a closed loop through further reuse, or recycling; incl. awareness campaigns</t>
  </si>
  <si>
    <t>Circular economy; implementation of novel business models, including models based on the recovery, sharing, and renting of resources; transition to the circular economy; in addition to smart design solutions, research and development, eco-innovation, technological development and the sharing economy also play an important role; develop a circular economy development document and action plan by the end of 2021 under the leadership of the Ministry of the Environment</t>
  </si>
  <si>
    <t>Pilot projects for a circular economy</t>
  </si>
  <si>
    <t xml:space="preserve">Waste and weight-and-volume-based packaging tax </t>
  </si>
  <si>
    <t>Increased support for the circular economy through ecodesign focusing on reuse, durability, recyclability, recycled material content, reparability; encourage the emergence of new business models based on sharing, lending or repairing</t>
  </si>
  <si>
    <t xml:space="preserve">Waste management (reduce mixed municipal and biodegradable waste) </t>
  </si>
  <si>
    <t>Ensure that products placed on the market last longer, are easier to repair, can be reused, are demountable and recyclable, and/or contain more recycled materials</t>
  </si>
  <si>
    <t>Digital sobriety strategy: "A sober digital transition does not just involve reducing the direct energy consumption of digital activities, purchasing more energy-efficient and more sustainable equipment (Green for IT), changing equipment less often or reducing superfluous energy-intensive uses. Reducing the energy and environmental footprint of digital technology also involves using our individual and collective capacity to question the rationality of our purchasing and consumption behaviour in terms of digital objects and services, and adapting it accordingly."</t>
  </si>
  <si>
    <t>Introduce logo for Designed/Made/Grown/Repaired in and around Brussels</t>
  </si>
  <si>
    <t>Reduction of food waste</t>
  </si>
  <si>
    <t>Coupling of animal feedstock numbers to available areas (max 2 GVE per ha) and introduction of minimum pasture share - expected to lead to a reduction in feedstock</t>
  </si>
  <si>
    <t xml:space="preserve">Elaboration of a masterplan for nutritional recommendations, against the background of the Paris Agreement targets </t>
  </si>
  <si>
    <t>Education and consulting for sustainable, climate-friendly and healthy nutrition; strengthening of sustainability criteria (minimum standards) for food offers in federal office buildings, optional labelling of climate impacts on food offers in federal office buildings</t>
  </si>
  <si>
    <t>Development of pricing instruments for consumption incentivisation (e.g. establishment of alternative proteine sources)</t>
  </si>
  <si>
    <t>Avoid food waste: National strategy for reducing avoidable food waste and losses</t>
  </si>
  <si>
    <t>Reducing per capita food waste: The objective will be attained to a lesser extent through responsible consumption and reduction in food waste and to a greater extent through increased recycling of organic waste and energy recovery from this waste stream</t>
  </si>
  <si>
    <t>Stepping up the fight against food waste</t>
  </si>
  <si>
    <t>More plant-based diets</t>
  </si>
  <si>
    <t>Less food waste</t>
  </si>
  <si>
    <t>Fuel tax for agricultural machinery</t>
  </si>
  <si>
    <t>Increase in air pollution tax for livestock and poultry farmers</t>
  </si>
  <si>
    <t>Reduced meat consumption; consumption of high-quality plant products</t>
  </si>
  <si>
    <t>Reducing food waste</t>
  </si>
  <si>
    <t>Reduce food waste (e.g. food products can be further used, either by donating safe food products or food products past their expiry date to a charity, or by composting or recovering products for energy or otherwise)</t>
  </si>
  <si>
    <t>Revitalise interest in local food production and processing to shorten the food supply chain [2021-2030]</t>
  </si>
  <si>
    <t>Awareness-raising initiatives emphasising sustainable diets, based on the food pyramid, to ensure that local products are appropriately consumed</t>
  </si>
  <si>
    <t>Information campaign Climate 2050 (citzens think about how to contribute personally to climate issues)</t>
  </si>
  <si>
    <t>Information and awareness programmes will be launched for both tourists and Greek tourism and catering professionals through specific tools, such as the development of targeted energy inspections, the establishment of energy and environmental footprint criteria and reporting on certification and energy signalling schemes</t>
  </si>
  <si>
    <t>Budget Law 2020: cut back environmentally damaging subsidies</t>
  </si>
  <si>
    <t>Carbon tax and HFC tax</t>
  </si>
  <si>
    <t>Widespread internalisation of environmental externalities (Action 1.26)</t>
  </si>
  <si>
    <t>Awareness raising, information campaigns and education towards a low-carbon economy</t>
  </si>
  <si>
    <t>Develop low-carbon plans and strategies by municipalities and companies, promote calculation and reporting of GHG emissions at a local level and at companies, and certificates for low-carbon standards</t>
  </si>
  <si>
    <t>Implement green taxation: new taxes, reduce subsidies, tax incentives for low-carbon products</t>
  </si>
  <si>
    <t>Leverage the role of local energy and climate agencies: They play a very important role in terms of local sustainable development by promoting energy efficiency, the rational use of energy in various sectors</t>
  </si>
  <si>
    <t>Electricity tariffs incorporate a built-in mechanism which promotes end-use savings. This includes a "rising block tariff" and an eco-reduction mechanism. These mechanisms incentivize end-users to reduce consumption below an established threshold and deter high consumption by applying higher tariffs as consumption increases.</t>
  </si>
  <si>
    <t>Tax on carbon emissions</t>
  </si>
  <si>
    <t>Reduced energy subsidies for legal persons</t>
  </si>
  <si>
    <t>Carbon tax with a fuel tax and an electricity tax</t>
  </si>
  <si>
    <t>Preparatory work aimed at making cuts to environmentally harmful subsidies</t>
  </si>
  <si>
    <t>CO2 tax introduction with average price of neighbour countries: start with 20€/t, then increase</t>
  </si>
  <si>
    <t>Integration of topics (climate, sustainability, …) into school curricula</t>
  </si>
  <si>
    <t>Consumer information and training programmes: Electricity retails publish on their websites energy saving  tips; companies have consultants on energy efficiency to help customers reduce their energy consumption without expensive investments and complex repairs; the measure is supported by regional and local governments countrywide. The initiatives envisage the establishment of consumer councils, organising consumer days and a number of campaigns in regional and municipal centres where customers can learn how to save energy.</t>
  </si>
  <si>
    <t>New tax instruments to identify price signals that are not compatible with decarbonisation targets, e. g. tax incentives for soft mobility and use of modes of transport other than private cars (walking, cycling, public transport)</t>
  </si>
  <si>
    <t>NECP p. 95-96, 124</t>
  </si>
  <si>
    <t>NECP p. 61-62</t>
  </si>
  <si>
    <t>NECP p. 65-74</t>
  </si>
  <si>
    <t>NECP-EN p. 141-143</t>
  </si>
  <si>
    <t>LTS-EN p. 23</t>
  </si>
  <si>
    <t>NECP-EN p. 72, 109-110</t>
  </si>
  <si>
    <t>NECP-EN p. 72, 83</t>
  </si>
  <si>
    <t>NECP-EN p. 72</t>
  </si>
  <si>
    <t>NECP-EN p. 109-110</t>
  </si>
  <si>
    <t>NECP p. 102; LTS-EN p. 65</t>
  </si>
  <si>
    <t>NECP p. 55</t>
  </si>
  <si>
    <t>NECP p. 50</t>
  </si>
  <si>
    <t>LTS p. 7</t>
  </si>
  <si>
    <t>NECP p. 139</t>
  </si>
  <si>
    <t>NECP p. 168</t>
  </si>
  <si>
    <t>NECP p. 168, 182</t>
  </si>
  <si>
    <t>NECP p. 188</t>
  </si>
  <si>
    <t>NECP-EN p. 57, 66</t>
  </si>
  <si>
    <t>NECP p. 119</t>
  </si>
  <si>
    <t>NECP-EN p. 57</t>
  </si>
  <si>
    <t>NECP-EN p. 57-59</t>
  </si>
  <si>
    <t>NECP-EN p. 58</t>
  </si>
  <si>
    <t>NECP-EN p. 65</t>
  </si>
  <si>
    <t>LTS p. 60, NECP-DE p. 113</t>
  </si>
  <si>
    <t>LTS p. 57,60, NECP-DE p. 114</t>
  </si>
  <si>
    <t>LTS p. 60, NECP-DE p. 115</t>
  </si>
  <si>
    <t>LTS p. 54, NECP p. 107, 114-115</t>
  </si>
  <si>
    <t>NECP-DE p. 121</t>
  </si>
  <si>
    <t>NECP p. 57</t>
  </si>
  <si>
    <t>LTS p. 3</t>
  </si>
  <si>
    <t>LTS p. 3, NECP p. 98</t>
  </si>
  <si>
    <t>NECP p. 68</t>
  </si>
  <si>
    <t>NECP p. 87</t>
  </si>
  <si>
    <t>NECP p. 69, 85</t>
  </si>
  <si>
    <t>NECP p. 70, 76, 116</t>
  </si>
  <si>
    <t>NECP p. 97</t>
  </si>
  <si>
    <t>NECP p. 107, 123</t>
  </si>
  <si>
    <t>NECP p. 24, 26</t>
  </si>
  <si>
    <t>NECP p. 110</t>
  </si>
  <si>
    <t>NECP p. 111</t>
  </si>
  <si>
    <t>NECP p. 93</t>
  </si>
  <si>
    <t>NECP-EN p. 82-83</t>
  </si>
  <si>
    <t>NECP-EN p. 87, 107</t>
  </si>
  <si>
    <t>NECP p. 110, 119-120, LTS p. 50-51</t>
  </si>
  <si>
    <t>NECP p. 110, LTS p. 50</t>
  </si>
  <si>
    <t>NECP p. 20</t>
  </si>
  <si>
    <t>NECP p. 24, 177</t>
  </si>
  <si>
    <t>LTS-EN p. 20</t>
  </si>
  <si>
    <t>NECP p. 108; LTS-EN p. 34</t>
  </si>
  <si>
    <t>NECP p. 60</t>
  </si>
  <si>
    <t>NECP p. 143</t>
  </si>
  <si>
    <t>NECP p. 59</t>
  </si>
  <si>
    <t>LTS p. 44</t>
  </si>
  <si>
    <t>LTS p. 1, NECP p. 72</t>
  </si>
  <si>
    <t>NECP p. 91, 97</t>
  </si>
  <si>
    <t>NECP-EN p. 83</t>
  </si>
  <si>
    <t>NECP p. 89; LTS p. 65</t>
  </si>
  <si>
    <t>NECP-EN p. 138</t>
  </si>
  <si>
    <t>NECP A p. 125-126</t>
  </si>
  <si>
    <t>NECP-EN p. 29</t>
  </si>
  <si>
    <t>NECP-EN p. 128</t>
  </si>
  <si>
    <t>NECP p. 82</t>
  </si>
  <si>
    <t>NECP p. 105-106</t>
  </si>
  <si>
    <t>NECP A p. 114-115</t>
  </si>
  <si>
    <t>NECP p. 138</t>
  </si>
  <si>
    <t>NECP p. 170-171</t>
  </si>
  <si>
    <t>NECP p. 171, LTS p. 30</t>
  </si>
  <si>
    <t>NECP p. 118</t>
  </si>
  <si>
    <t>NECP p. 169</t>
  </si>
  <si>
    <t>NECP p. 41, 76-78</t>
  </si>
  <si>
    <t>NECP p. 141</t>
  </si>
  <si>
    <t>NECP p. 132-133</t>
  </si>
  <si>
    <t>NECP p. 106</t>
  </si>
  <si>
    <t>NECP p. 135</t>
  </si>
  <si>
    <t>Support car-sharing/cycling: Allowance of 400€ p.a.</t>
  </si>
  <si>
    <t>NECP-EN p. 57, 109</t>
  </si>
  <si>
    <t>Creation of a Mobility Organising Authority (AOM): should organise and offer more diversified, more effective and connected, shared mobility</t>
  </si>
  <si>
    <t>Promote public transport: expansion of public transport networks; promote multimodal intercity transport; integrated information and ticketing system; improve frequency and quality of rolling stock</t>
  </si>
  <si>
    <t>Development of convenient and modern public transport</t>
  </si>
  <si>
    <t>Time-based road usage fees for heavy-duty vehicles</t>
  </si>
  <si>
    <t>Development of railway infrastructure (incl. construction of Rail Baltic)</t>
  </si>
  <si>
    <t>Development of local and regional transport capacity, including sustainable transport solutions</t>
  </si>
  <si>
    <t>Sustainable Urban Master Plans (SUMPs) incl. Cost-evaluated policies for modal shift from car to sustainable transport (incl. improved public transport service; upgrading of infrastructure; promote sustainable use and discourage car use)</t>
  </si>
  <si>
    <t>Forest Climate Fund: Circular Economy and recycling of wood (Eliminate barriers to the use of durable wood products, usage of waste wood), enabling climate-consciuous behaviour of consumers</t>
  </si>
  <si>
    <t>Green Corners (loose/on-draught/unpackaged sale of products), Law No 141</t>
  </si>
  <si>
    <t>Reduction of waste production through education and training; elaboration of expert analyses for the possibility of setting new legislative requirements in the field of waste prenvention; methodological and legislative measures; support of RnD (Waste Prevention Programme) (unclear whether not only efficiency)</t>
  </si>
  <si>
    <t>National programme for the prevention of waste generation; increase of the share of waste for recovery and recycling (unclear whether efficiency or sufficiency)</t>
  </si>
  <si>
    <t>NECP-EN p. 23</t>
  </si>
  <si>
    <t>Transport</t>
  </si>
  <si>
    <t>substitution</t>
  </si>
  <si>
    <t>general</t>
  </si>
  <si>
    <t>Supplementary material</t>
  </si>
  <si>
    <t>Enough? The role of sufficiency in European energy and climate plans</t>
  </si>
  <si>
    <t>Carina Zell-Ziegler, Öko-Institut</t>
  </si>
  <si>
    <t>Frauke Wiese, Europa-Universität Flensburg</t>
  </si>
  <si>
    <t>Jonas Lage, Europa-Universität Flensburg</t>
  </si>
  <si>
    <t>Annika Schmidt, Europa-Universität Flensburg</t>
  </si>
  <si>
    <t>Johannes Thema, Wuppertal Institut</t>
  </si>
  <si>
    <t>Benjamin Best, Wuppertal Institut</t>
  </si>
  <si>
    <t>Edouard Toulouse, International Network for Sufficiency Research \&amp; Policy (ENOUGH)</t>
  </si>
  <si>
    <t>Sigrid Stagl, WU – Vienna University of Economics and Business</t>
  </si>
  <si>
    <t>contact: johannes.thema@wupperinst.org</t>
  </si>
  <si>
    <t>https://energysufficiency.de/</t>
  </si>
  <si>
    <t>regulation (laws, standards and product identification)</t>
  </si>
  <si>
    <t>Share of sufficiency measures by sector and instrument type; count: instrument types (measures of all sufficiency types)</t>
  </si>
  <si>
    <t>graph does not run directly in pivot, thus copy below</t>
  </si>
  <si>
    <t>Content</t>
  </si>
  <si>
    <t>Full list of analysed measures from NECPs and LTS</t>
  </si>
  <si>
    <t>Pivot tables and graphs</t>
  </si>
  <si>
    <t>answers: select one of the 9 possibilities mentioned below</t>
  </si>
  <si>
    <t>JEPO_112483</t>
  </si>
  <si>
    <t>Sufficiency policy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</si>
</sst>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rgb="FF000000"/>
      <name val="Calibri"/>
    </font>
    <font>
      <sz val="11"/>
      <color theme="1"/>
      <name val="Helvetica Neue"/>
      <family val="2"/>
      <scheme val="minor"/>
    </font>
    <font>
      <sz val="11"/>
      <color theme="1"/>
      <name val="Calibri"/>
      <family val="2"/>
    </font>
    <font>
      <b/>
      <sz val="11"/>
      <color rgb="FF000000"/>
      <name val="Calibri"/>
      <family val="2"/>
    </font>
    <font>
      <sz val="11"/>
      <color theme="1"/>
      <name val="Calibri"/>
      <family val="2"/>
    </font>
    <font>
      <sz val="11"/>
      <name val="Calibri"/>
      <family val="2"/>
    </font>
    <font>
      <sz val="11"/>
      <color rgb="FFFF0000"/>
      <name val="Calibri"/>
      <family val="2"/>
    </font>
    <font>
      <u/>
      <sz val="11"/>
      <color theme="10"/>
      <name val="Calibri"/>
      <family val="2"/>
    </font>
    <font>
      <u/>
      <sz val="11"/>
      <color theme="11"/>
      <name val="Calibri"/>
      <family val="2"/>
    </font>
    <font>
      <b/>
      <sz val="11"/>
      <color rgb="FF000000"/>
      <name val="Calibri"/>
      <family val="2"/>
    </font>
    <font>
      <sz val="11"/>
      <color rgb="FF000000"/>
      <name val="Calibri"/>
      <family val="2"/>
    </font>
    <font>
      <sz val="11"/>
      <color rgb="FFFF0000"/>
      <name val="Calibri"/>
      <family val="2"/>
    </font>
    <font>
      <b/>
      <sz val="11"/>
      <name val="Calibri"/>
      <family val="2"/>
    </font>
    <font>
      <sz val="11"/>
      <name val="Calibri"/>
      <family val="2"/>
    </font>
    <font>
      <b/>
      <sz val="11"/>
      <color theme="1"/>
      <name val="Calibri"/>
      <family val="2"/>
    </font>
    <font>
      <sz val="8"/>
      <name val="Calibri"/>
      <family val="2"/>
    </font>
    <font>
      <i/>
      <sz val="11"/>
      <name val="Calibri"/>
      <family val="2"/>
    </font>
    <font>
      <sz val="11"/>
      <color theme="1"/>
      <name val="Helvetica Neue"/>
      <family val="2"/>
    </font>
    <font>
      <sz val="11"/>
      <color indexed="64"/>
      <name val="Calibri"/>
      <family val="2"/>
    </font>
    <font>
      <u/>
      <sz val="11"/>
      <color theme="10"/>
      <name val="Calibri"/>
      <family val="2"/>
    </font>
    <font>
      <b/>
      <sz val="16"/>
      <color rgb="FF000000"/>
      <name val="Calibri"/>
      <family val="2"/>
    </font>
    <font>
      <b/>
      <sz val="14"/>
      <color theme="0"/>
      <name val="Calibri"/>
      <family val="2"/>
    </font>
    <font>
      <b/>
      <sz val="14"/>
      <color rgb="FF000000"/>
      <name val="Avenir Medium"/>
    </font>
    <font>
      <b/>
      <sz val="16"/>
      <color rgb="FF000000"/>
      <name val="Avenir Medium"/>
    </font>
    <font>
      <b/>
      <sz val="14"/>
      <color theme="1"/>
      <name val="Avenir Book"/>
    </font>
    <font>
      <sz val="11"/>
      <color rgb="FF000000"/>
      <name val="Avenir medium"/>
    </font>
    <font>
      <b/>
      <sz val="14"/>
      <color rgb="FFFF0000"/>
      <name val="Calibri"/>
      <family val="2"/>
    </font>
    <font>
      <sz val="24"/>
      <color theme="4"/>
      <name val="Calibri"/>
      <family val="2"/>
    </font>
  </fonts>
  <fills count="16">
    <fill>
      <patternFill patternType="none"/>
    </fill>
    <fill>
      <patternFill patternType="gray125"/>
    </fill>
    <fill>
      <patternFill patternType="solid">
        <fgColor rgb="FFD99694"/>
        <bgColor rgb="FFD99694"/>
      </patternFill>
    </fill>
    <fill>
      <patternFill patternType="solid">
        <fgColor theme="9" tint="0.79998168889431442"/>
        <bgColor indexed="64"/>
      </patternFill>
    </fill>
    <fill>
      <patternFill patternType="solid">
        <fgColor rgb="FFEFF3CD"/>
        <bgColor rgb="FFEFF3CD"/>
      </patternFill>
    </fill>
    <fill>
      <patternFill patternType="solid">
        <fgColor rgb="FFFFC000"/>
        <bgColor indexed="64"/>
      </patternFill>
    </fill>
    <fill>
      <patternFill patternType="solid">
        <fgColor rgb="FFD4E4E8"/>
        <bgColor rgb="FFD4E4E8"/>
      </patternFill>
    </fill>
    <fill>
      <patternFill patternType="solid">
        <fgColor rgb="FFBCD5F8"/>
        <bgColor rgb="FFBCD5F8"/>
      </patternFill>
    </fill>
    <fill>
      <patternFill patternType="solid">
        <fgColor rgb="FFECF5F1"/>
        <bgColor rgb="FFECF5F1"/>
      </patternFill>
    </fill>
    <fill>
      <patternFill patternType="solid">
        <fgColor rgb="FFE3EAD1"/>
        <bgColor rgb="FFE3EAD1"/>
      </patternFill>
    </fill>
    <fill>
      <patternFill patternType="solid">
        <fgColor rgb="FFBCD5F8"/>
        <bgColor indexed="64"/>
      </patternFill>
    </fill>
    <fill>
      <patternFill patternType="solid">
        <fgColor rgb="FFEFF3CD"/>
        <bgColor indexed="64"/>
      </patternFill>
    </fill>
    <fill>
      <patternFill patternType="solid">
        <fgColor rgb="FF00B050"/>
        <bgColor indexed="64"/>
      </patternFill>
    </fill>
    <fill>
      <patternFill patternType="solid">
        <fgColor rgb="FFC00000"/>
        <bgColor indexed="64"/>
      </patternFill>
    </fill>
    <fill>
      <patternFill patternType="solid">
        <fgColor rgb="FFFFE4AF"/>
        <bgColor indexed="64"/>
      </patternFill>
    </fill>
    <fill>
      <patternFill patternType="solid">
        <fgColor rgb="FFFFFAEF"/>
        <bgColor indexed="64"/>
      </patternFill>
    </fill>
  </fills>
  <borders count="5">
    <border>
      <left/>
      <right/>
      <top/>
      <bottom/>
      <diagonal/>
    </border>
    <border>
      <left/>
      <right/>
      <top/>
      <bottom/>
      <diagonal/>
    </border>
    <border>
      <left/>
      <right/>
      <top/>
      <bottom/>
      <diagonal/>
    </border>
    <border>
      <left/>
      <right/>
      <top/>
      <bottom style="thin">
        <color rgb="FFD1DD6A"/>
      </bottom>
      <diagonal/>
    </border>
    <border>
      <left style="thin">
        <color auto="1"/>
      </left>
      <right style="thin">
        <color auto="1"/>
      </right>
      <top/>
      <bottom/>
      <diagonal/>
    </border>
  </borders>
  <cellStyleXfs count="24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8" fillId="0" borderId="2"/>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 fillId="0" borderId="2"/>
    <xf numFmtId="0" fontId="10" fillId="0" borderId="2"/>
    <xf numFmtId="0" fontId="10" fillId="0" borderId="2"/>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33">
    <xf numFmtId="0" fontId="0" fillId="0" borderId="0" xfId="0" applyFont="1" applyAlignment="1"/>
    <xf numFmtId="0" fontId="0" fillId="0" borderId="0" xfId="0" applyFont="1"/>
    <xf numFmtId="0" fontId="3" fillId="0" borderId="0" xfId="0" applyFont="1"/>
    <xf numFmtId="0" fontId="0" fillId="0" borderId="0" xfId="0" applyFont="1" applyAlignment="1">
      <alignment horizontal="left"/>
    </xf>
    <xf numFmtId="0" fontId="3" fillId="2" borderId="1" xfId="0" applyFont="1" applyFill="1" applyBorder="1"/>
    <xf numFmtId="0" fontId="5" fillId="0" borderId="0" xfId="0" applyFont="1" applyAlignment="1"/>
    <xf numFmtId="0" fontId="4" fillId="0" borderId="0" xfId="0" applyFont="1" applyAlignment="1"/>
    <xf numFmtId="0" fontId="0" fillId="0" borderId="0" xfId="0" pivotButton="1" applyFont="1" applyAlignment="1"/>
    <xf numFmtId="0" fontId="0" fillId="0" borderId="0" xfId="0" applyNumberFormat="1" applyFont="1" applyAlignment="1"/>
    <xf numFmtId="0" fontId="2" fillId="0" borderId="0" xfId="0" applyFont="1"/>
    <xf numFmtId="0" fontId="3" fillId="4" borderId="3" xfId="0" applyFont="1" applyFill="1" applyBorder="1" applyAlignment="1"/>
    <xf numFmtId="0" fontId="3" fillId="0" borderId="0" xfId="0" applyFont="1" applyAlignment="1"/>
    <xf numFmtId="0" fontId="9" fillId="0" borderId="0" xfId="0" applyFont="1" applyAlignment="1"/>
    <xf numFmtId="0" fontId="10" fillId="3" borderId="0" xfId="0" applyFont="1" applyFill="1" applyAlignment="1">
      <alignment horizontal="center" textRotation="90" wrapText="1"/>
    </xf>
    <xf numFmtId="0" fontId="10" fillId="0" borderId="0" xfId="0" applyFont="1" applyAlignment="1"/>
    <xf numFmtId="0" fontId="10" fillId="0" borderId="0" xfId="0" applyFont="1"/>
    <xf numFmtId="0" fontId="11" fillId="0" borderId="0" xfId="0" applyFont="1" applyAlignment="1"/>
    <xf numFmtId="0" fontId="0" fillId="0" borderId="0" xfId="0" applyFont="1" applyAlignment="1"/>
    <xf numFmtId="0" fontId="0" fillId="0" borderId="0" xfId="0" applyFont="1" applyAlignment="1"/>
    <xf numFmtId="0" fontId="11" fillId="0" borderId="0" xfId="0" applyFont="1" applyAlignment="1">
      <alignment horizontal="left"/>
    </xf>
    <xf numFmtId="0" fontId="13" fillId="0" borderId="0" xfId="0" applyFont="1" applyAlignment="1"/>
    <xf numFmtId="0" fontId="12" fillId="0" borderId="0" xfId="0" applyFont="1" applyAlignment="1">
      <alignment horizontal="left"/>
    </xf>
    <xf numFmtId="0" fontId="16" fillId="0" borderId="0" xfId="0" applyFont="1" applyAlignment="1"/>
    <xf numFmtId="0" fontId="14" fillId="0" borderId="0" xfId="0" applyFont="1" applyAlignment="1"/>
    <xf numFmtId="0" fontId="10" fillId="5" borderId="0" xfId="0" applyFont="1" applyFill="1" applyAlignment="1"/>
    <xf numFmtId="0" fontId="9" fillId="5" borderId="0" xfId="0" applyFont="1" applyFill="1" applyAlignment="1"/>
    <xf numFmtId="0" fontId="0" fillId="0" borderId="0" xfId="0" applyFont="1" applyAlignment="1"/>
    <xf numFmtId="0" fontId="3" fillId="4" borderId="2" xfId="0" applyFont="1" applyFill="1" applyBorder="1" applyAlignment="1"/>
    <xf numFmtId="0" fontId="3" fillId="5" borderId="0" xfId="0" applyFont="1" applyFill="1" applyAlignment="1"/>
    <xf numFmtId="0" fontId="2" fillId="6" borderId="2" xfId="0" applyFont="1" applyFill="1" applyBorder="1"/>
    <xf numFmtId="0" fontId="0" fillId="7" borderId="2" xfId="0" applyFill="1" applyBorder="1"/>
    <xf numFmtId="0" fontId="2" fillId="4" borderId="2" xfId="0" applyFont="1" applyFill="1" applyBorder="1"/>
    <xf numFmtId="0" fontId="2" fillId="7" borderId="2" xfId="0" applyFont="1" applyFill="1" applyBorder="1"/>
    <xf numFmtId="0" fontId="2" fillId="8" borderId="2" xfId="0" applyFont="1" applyFill="1" applyBorder="1"/>
    <xf numFmtId="0" fontId="2" fillId="9" borderId="2" xfId="0" applyFont="1" applyFill="1" applyBorder="1"/>
    <xf numFmtId="0" fontId="0" fillId="0" borderId="0" xfId="0"/>
    <xf numFmtId="0" fontId="10" fillId="0" borderId="0" xfId="0" applyFont="1" applyFill="1"/>
    <xf numFmtId="0" fontId="2" fillId="0" borderId="0" xfId="0" applyFont="1" applyFill="1"/>
    <xf numFmtId="0" fontId="10" fillId="7" borderId="2" xfId="0" applyFont="1" applyFill="1" applyBorder="1"/>
    <xf numFmtId="0" fontId="2" fillId="0" borderId="0" xfId="0" applyFont="1" applyAlignment="1"/>
    <xf numFmtId="0" fontId="5" fillId="0" borderId="0" xfId="0" applyFont="1"/>
    <xf numFmtId="0" fontId="0" fillId="0" borderId="0" xfId="0" applyFont="1" applyAlignment="1"/>
    <xf numFmtId="0" fontId="5" fillId="0" borderId="0" xfId="0" applyFont="1" applyFill="1"/>
    <xf numFmtId="0" fontId="5" fillId="7" borderId="2" xfId="0" applyFont="1" applyFill="1" applyBorder="1"/>
    <xf numFmtId="0" fontId="10" fillId="0" borderId="2" xfId="0" applyFont="1" applyBorder="1" applyAlignment="1"/>
    <xf numFmtId="0" fontId="6" fillId="0" borderId="0" xfId="0" applyFont="1" applyAlignment="1"/>
    <xf numFmtId="0" fontId="0" fillId="0" borderId="0" xfId="0" applyFont="1" applyFill="1" applyAlignment="1">
      <alignment wrapText="1"/>
    </xf>
    <xf numFmtId="0" fontId="5" fillId="9" borderId="2" xfId="0" applyFont="1" applyFill="1" applyBorder="1"/>
    <xf numFmtId="0" fontId="0" fillId="0" borderId="0" xfId="0" applyFont="1" applyAlignment="1"/>
    <xf numFmtId="0" fontId="5" fillId="6" borderId="2" xfId="0" applyFont="1" applyFill="1" applyBorder="1"/>
    <xf numFmtId="0" fontId="0" fillId="12" borderId="0" xfId="0" applyFont="1" applyFill="1" applyAlignment="1"/>
    <xf numFmtId="0" fontId="20" fillId="12" borderId="0" xfId="0" applyFont="1" applyFill="1" applyAlignment="1"/>
    <xf numFmtId="0" fontId="21" fillId="13" borderId="0" xfId="0" applyFont="1" applyFill="1" applyAlignment="1"/>
    <xf numFmtId="0" fontId="3" fillId="14" borderId="0" xfId="0" applyFont="1" applyFill="1" applyAlignment="1"/>
    <xf numFmtId="0" fontId="3" fillId="15" borderId="0" xfId="0" applyFont="1" applyFill="1" applyAlignment="1"/>
    <xf numFmtId="9" fontId="0" fillId="0" borderId="0" xfId="0" applyNumberFormat="1" applyFont="1" applyAlignment="1"/>
    <xf numFmtId="0" fontId="22" fillId="0" borderId="0" xfId="0" applyFont="1" applyAlignment="1">
      <alignment horizontal="left" vertical="center" readingOrder="1"/>
    </xf>
    <xf numFmtId="0" fontId="23" fillId="0" borderId="0" xfId="0" applyFont="1" applyAlignment="1">
      <alignment horizontal="left" vertical="center" readingOrder="1"/>
    </xf>
    <xf numFmtId="0" fontId="10" fillId="0" borderId="2" xfId="0" applyFont="1" applyBorder="1"/>
    <xf numFmtId="0" fontId="2" fillId="4" borderId="0" xfId="0" applyFont="1" applyFill="1" applyBorder="1"/>
    <xf numFmtId="0" fontId="2" fillId="9" borderId="0" xfId="0" applyFont="1" applyFill="1" applyBorder="1"/>
    <xf numFmtId="0" fontId="10" fillId="7" borderId="0" xfId="0" applyFont="1" applyFill="1" applyBorder="1"/>
    <xf numFmtId="0" fontId="0" fillId="0" borderId="0" xfId="0" applyFont="1" applyBorder="1" applyAlignment="1"/>
    <xf numFmtId="0" fontId="0" fillId="7" borderId="0" xfId="0" applyFill="1" applyBorder="1"/>
    <xf numFmtId="0" fontId="0" fillId="0" borderId="0" xfId="0" applyFont="1" applyAlignment="1"/>
    <xf numFmtId="0" fontId="5" fillId="0" borderId="0" xfId="0" applyFont="1" applyFill="1" applyBorder="1" applyAlignment="1"/>
    <xf numFmtId="0" fontId="2" fillId="0" borderId="0" xfId="0" applyFont="1" applyBorder="1"/>
    <xf numFmtId="0" fontId="10" fillId="0" borderId="0" xfId="0" applyFont="1" applyBorder="1" applyAlignment="1"/>
    <xf numFmtId="0" fontId="20" fillId="0" borderId="0" xfId="0" applyFont="1" applyAlignment="1"/>
    <xf numFmtId="0" fontId="2" fillId="4" borderId="2" xfId="0" applyFont="1" applyFill="1" applyBorder="1" applyAlignment="1"/>
    <xf numFmtId="0" fontId="5" fillId="0" borderId="0" xfId="0" applyFont="1" applyFill="1" applyAlignment="1"/>
    <xf numFmtId="0" fontId="0" fillId="0" borderId="0" xfId="0"/>
    <xf numFmtId="0" fontId="24" fillId="0" borderId="0" xfId="0" applyFont="1" applyAlignment="1"/>
    <xf numFmtId="0" fontId="0" fillId="0" borderId="0" xfId="0" applyFill="1"/>
    <xf numFmtId="0" fontId="0" fillId="0" borderId="0" xfId="0"/>
    <xf numFmtId="0" fontId="0" fillId="0" borderId="0" xfId="0" applyFont="1" applyAlignment="1"/>
    <xf numFmtId="0" fontId="10" fillId="2" borderId="1" xfId="0" applyFont="1" applyFill="1" applyBorder="1"/>
    <xf numFmtId="0" fontId="10" fillId="0" borderId="0" xfId="0" applyFont="1" applyFill="1" applyAlignment="1">
      <alignment wrapText="1"/>
    </xf>
    <xf numFmtId="0" fontId="10" fillId="0" borderId="0" xfId="0" applyFont="1" applyFill="1" applyAlignment="1"/>
    <xf numFmtId="0" fontId="10" fillId="0" borderId="0" xfId="0" applyFont="1" applyAlignment="1">
      <alignment horizontal="left" vertical="center" wrapText="1"/>
    </xf>
    <xf numFmtId="0" fontId="3" fillId="3" borderId="0" xfId="0" applyFont="1" applyFill="1" applyAlignment="1">
      <alignment horizontal="left" vertical="center" wrapText="1"/>
    </xf>
    <xf numFmtId="0" fontId="10" fillId="0" borderId="0" xfId="0" applyFont="1" applyAlignment="1">
      <alignment horizontal="center" vertical="center" textRotation="90" wrapText="1"/>
    </xf>
    <xf numFmtId="0" fontId="10" fillId="0" borderId="2" xfId="0" applyFont="1" applyFill="1" applyBorder="1" applyAlignment="1"/>
    <xf numFmtId="0" fontId="10" fillId="0" borderId="2" xfId="0" applyFont="1" applyBorder="1" applyAlignment="1">
      <alignment horizontal="left"/>
    </xf>
    <xf numFmtId="0" fontId="10" fillId="4" borderId="2" xfId="0" applyFont="1" applyFill="1" applyBorder="1"/>
    <xf numFmtId="0" fontId="10" fillId="11" borderId="0" xfId="0" applyFont="1" applyFill="1"/>
    <xf numFmtId="0" fontId="10" fillId="10" borderId="2" xfId="0" applyFont="1" applyFill="1" applyBorder="1" applyAlignment="1">
      <alignment horizontal="right"/>
    </xf>
    <xf numFmtId="0" fontId="10" fillId="10" borderId="2" xfId="0" applyFont="1" applyFill="1" applyBorder="1"/>
    <xf numFmtId="0" fontId="10" fillId="0" borderId="0" xfId="0" applyFont="1" applyFill="1"/>
    <xf numFmtId="0" fontId="10" fillId="8" borderId="2" xfId="0" applyFont="1" applyFill="1" applyBorder="1"/>
    <xf numFmtId="0" fontId="10" fillId="9" borderId="2" xfId="0" applyFont="1" applyFill="1" applyBorder="1"/>
    <xf numFmtId="0" fontId="10" fillId="10" borderId="0" xfId="0" applyFont="1" applyFill="1"/>
    <xf numFmtId="0" fontId="10" fillId="0" borderId="1" xfId="0" applyFont="1" applyFill="1" applyBorder="1"/>
    <xf numFmtId="0" fontId="3" fillId="0" borderId="0" xfId="0" applyFont="1" applyFill="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2" fillId="0" borderId="0" xfId="0" applyFont="1" applyFill="1" applyAlignment="1"/>
    <xf numFmtId="0" fontId="0" fillId="0" borderId="0" xfId="0" applyFont="1" applyAlignment="1"/>
    <xf numFmtId="0" fontId="0" fillId="0" borderId="0" xfId="0" applyFont="1" applyAlignment="1"/>
    <xf numFmtId="0" fontId="0" fillId="0" borderId="0" xfId="0" applyFont="1" applyAlignment="1">
      <alignment horizontal="left" indent="1"/>
    </xf>
    <xf numFmtId="0" fontId="10" fillId="0" borderId="0" xfId="0" applyFont="1"/>
    <xf numFmtId="0" fontId="10" fillId="0" borderId="0" xfId="0" applyFont="1" applyFill="1"/>
    <xf numFmtId="0" fontId="5" fillId="8" borderId="0" xfId="0" applyFont="1" applyFill="1" applyBorder="1"/>
    <xf numFmtId="0" fontId="5" fillId="7" borderId="0" xfId="0" applyFont="1" applyFill="1" applyBorder="1"/>
    <xf numFmtId="0" fontId="25" fillId="0" borderId="0" xfId="0" applyFont="1" applyAlignment="1"/>
    <xf numFmtId="0" fontId="19" fillId="0" borderId="0" xfId="139" applyAlignment="1"/>
    <xf numFmtId="0" fontId="3" fillId="0" borderId="4" xfId="0" applyFont="1" applyBorder="1" applyAlignment="1"/>
    <xf numFmtId="0" fontId="10" fillId="0" borderId="4" xfId="0" applyFont="1" applyBorder="1" applyAlignment="1">
      <alignment horizontal="center" textRotation="90" wrapText="1"/>
    </xf>
    <xf numFmtId="0" fontId="2" fillId="0" borderId="4" xfId="0" applyFont="1" applyBorder="1"/>
    <xf numFmtId="0" fontId="5" fillId="0" borderId="4" xfId="0" applyFont="1" applyBorder="1"/>
    <xf numFmtId="0" fontId="10" fillId="0" borderId="4" xfId="0" applyFont="1" applyBorder="1"/>
    <xf numFmtId="0" fontId="10" fillId="0" borderId="4" xfId="0" applyFont="1" applyFill="1" applyBorder="1"/>
    <xf numFmtId="0" fontId="0" fillId="0" borderId="4" xfId="0" applyFont="1" applyBorder="1"/>
    <xf numFmtId="0" fontId="17" fillId="0" borderId="4" xfId="0" applyFont="1" applyBorder="1"/>
    <xf numFmtId="0" fontId="5" fillId="0" borderId="4" xfId="0" applyFont="1" applyBorder="1" applyAlignment="1">
      <alignment horizontal="right"/>
    </xf>
    <xf numFmtId="0" fontId="10" fillId="0" borderId="4" xfId="0" applyFont="1" applyBorder="1" applyAlignment="1">
      <alignment horizontal="right"/>
    </xf>
    <xf numFmtId="0" fontId="2" fillId="0" borderId="4" xfId="0" applyFont="1" applyFill="1" applyBorder="1"/>
    <xf numFmtId="0" fontId="0" fillId="0" borderId="4" xfId="0" applyBorder="1"/>
    <xf numFmtId="0" fontId="10" fillId="0" borderId="4" xfId="0" applyFont="1" applyBorder="1" applyAlignment="1"/>
    <xf numFmtId="0" fontId="3" fillId="3" borderId="2" xfId="0" applyFont="1" applyFill="1" applyBorder="1" applyAlignment="1">
      <alignment horizontal="left" vertical="center" wrapText="1"/>
    </xf>
    <xf numFmtId="0" fontId="10" fillId="3" borderId="2" xfId="0" applyFont="1" applyFill="1" applyBorder="1" applyAlignment="1">
      <alignment horizontal="center" textRotation="90" wrapText="1"/>
    </xf>
    <xf numFmtId="0" fontId="3" fillId="3" borderId="4" xfId="0" applyFont="1" applyFill="1" applyBorder="1" applyAlignment="1"/>
    <xf numFmtId="0" fontId="10" fillId="3" borderId="4" xfId="0" applyFont="1" applyFill="1" applyBorder="1" applyAlignment="1">
      <alignment horizontal="center" textRotation="90" wrapText="1"/>
    </xf>
    <xf numFmtId="0" fontId="10" fillId="7" borderId="4" xfId="0" applyFont="1" applyFill="1" applyBorder="1" applyAlignment="1">
      <alignment horizontal="right"/>
    </xf>
    <xf numFmtId="0" fontId="2" fillId="7" borderId="4" xfId="0" applyFont="1" applyFill="1" applyBorder="1" applyAlignment="1">
      <alignment horizontal="right"/>
    </xf>
    <xf numFmtId="0" fontId="5" fillId="7" borderId="4" xfId="0" applyFont="1" applyFill="1" applyBorder="1" applyAlignment="1">
      <alignment horizontal="right"/>
    </xf>
    <xf numFmtId="0" fontId="0" fillId="7" borderId="4" xfId="0" applyFill="1" applyBorder="1" applyAlignment="1">
      <alignment horizontal="right"/>
    </xf>
    <xf numFmtId="0" fontId="10" fillId="10" borderId="4" xfId="0" applyFont="1" applyFill="1" applyBorder="1" applyAlignment="1">
      <alignment horizontal="right"/>
    </xf>
    <xf numFmtId="0" fontId="10" fillId="10" borderId="4" xfId="0" applyFont="1" applyFill="1" applyBorder="1"/>
    <xf numFmtId="0" fontId="26" fillId="0" borderId="0" xfId="0" pivotButton="1" applyFont="1" applyAlignment="1"/>
    <xf numFmtId="0" fontId="10" fillId="0" borderId="0" xfId="0" applyFont="1" applyFill="1"/>
    <xf numFmtId="0" fontId="10" fillId="0" borderId="0" xfId="0" applyFont="1"/>
    <xf numFmtId="0" fontId="27" fillId="0" borderId="0" xfId="0" applyFont="1" applyAlignment="1"/>
  </cellXfs>
  <cellStyles count="247">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Besuchter Hyperlink" xfId="22" builtinId="9" hidden="1"/>
    <cellStyle name="Besuchter Hyperlink" xfId="24" builtinId="9" hidden="1"/>
    <cellStyle name="Besuchter Hyperlink" xfId="26" builtinId="9" hidden="1"/>
    <cellStyle name="Besuchter Hyperlink" xfId="28" builtinId="9" hidden="1"/>
    <cellStyle name="Besuchter Hyperlink" xfId="30" builtinId="9" hidden="1"/>
    <cellStyle name="Besuchter Hyperlink" xfId="32" builtinId="9" hidden="1"/>
    <cellStyle name="Besuchter Hyperlink" xfId="34" builtinId="9" hidden="1"/>
    <cellStyle name="Besuchter Hyperlink" xfId="36" builtinId="9" hidden="1"/>
    <cellStyle name="Besuchter Hyperlink" xfId="38" builtinId="9" hidden="1"/>
    <cellStyle name="Besuchter Hyperlink" xfId="40" builtinId="9" hidden="1"/>
    <cellStyle name="Besuchter Hyperlink" xfId="42" builtinId="9" hidden="1"/>
    <cellStyle name="Besuchter Hyperlink" xfId="44" builtinId="9" hidden="1"/>
    <cellStyle name="Besuchter Hyperlink" xfId="46" builtinId="9" hidden="1"/>
    <cellStyle name="Besuchter Hyperlink" xfId="48" builtinId="9" hidden="1"/>
    <cellStyle name="Besuchter Hyperlink" xfId="50" builtinId="9" hidden="1"/>
    <cellStyle name="Besuchter Hyperlink" xfId="52" builtinId="9" hidden="1"/>
    <cellStyle name="Besuchter Hyperlink" xfId="54" builtinId="9" hidden="1"/>
    <cellStyle name="Besuchter Hyperlink" xfId="56" builtinId="9" hidden="1"/>
    <cellStyle name="Besuchter Hyperlink" xfId="58" builtinId="9" hidden="1"/>
    <cellStyle name="Besuchter Hyperlink" xfId="60" builtinId="9" hidden="1"/>
    <cellStyle name="Besuchter Hyperlink" xfId="62" builtinId="9" hidden="1"/>
    <cellStyle name="Besuchter Hyperlink" xfId="64" builtinId="9" hidden="1"/>
    <cellStyle name="Besuchter Hyperlink" xfId="66" builtinId="9" hidden="1"/>
    <cellStyle name="Besuchter Hyperlink" xfId="68" builtinId="9" hidden="1"/>
    <cellStyle name="Besuchter Hyperlink" xfId="70" builtinId="9" hidden="1"/>
    <cellStyle name="Besuchter Hyperlink" xfId="72" builtinId="9" hidden="1"/>
    <cellStyle name="Besuchter Hyperlink" xfId="74" builtinId="9" hidden="1"/>
    <cellStyle name="Besuchter Hyperlink" xfId="77" builtinId="9" hidden="1"/>
    <cellStyle name="Besuchter Hyperlink" xfId="79" builtinId="9" hidden="1"/>
    <cellStyle name="Besuchter Hyperlink" xfId="81" builtinId="9" hidden="1"/>
    <cellStyle name="Besuchter Hyperlink" xfId="83" builtinId="9" hidden="1"/>
    <cellStyle name="Besuchter Hyperlink" xfId="85" builtinId="9" hidden="1"/>
    <cellStyle name="Besuchter Hyperlink" xfId="87" builtinId="9" hidden="1"/>
    <cellStyle name="Besuchter Hyperlink" xfId="89" builtinId="9" hidden="1"/>
    <cellStyle name="Besuchter Hyperlink" xfId="91" builtinId="9" hidden="1"/>
    <cellStyle name="Besuchter Hyperlink" xfId="93" builtinId="9" hidden="1"/>
    <cellStyle name="Besuchter Hyperlink" xfId="95" builtinId="9" hidden="1"/>
    <cellStyle name="Besuchter Hyperlink" xfId="97" builtinId="9" hidden="1"/>
    <cellStyle name="Besuchter Hyperlink" xfId="99" builtinId="9" hidden="1"/>
    <cellStyle name="Besuchter Hyperlink" xfId="101" builtinId="9" hidden="1"/>
    <cellStyle name="Besuchter Hyperlink" xfId="103" builtinId="9" hidden="1"/>
    <cellStyle name="Besuchter Hyperlink" xfId="105" builtinId="9" hidden="1"/>
    <cellStyle name="Besuchter Hyperlink" xfId="107" builtinId="9" hidden="1"/>
    <cellStyle name="Besuchter Hyperlink" xfId="109" builtinId="9" hidden="1"/>
    <cellStyle name="Besuchter Hyperlink" xfId="111" builtinId="9" hidden="1"/>
    <cellStyle name="Besuchter Hyperlink" xfId="113" builtinId="9" hidden="1"/>
    <cellStyle name="Besuchter Hyperlink" xfId="115" builtinId="9" hidden="1"/>
    <cellStyle name="Besuchter Hyperlink" xfId="117" builtinId="9" hidden="1"/>
    <cellStyle name="Besuchter Hyperlink" xfId="119" builtinId="9" hidden="1"/>
    <cellStyle name="Besuchter Hyperlink" xfId="121" builtinId="9" hidden="1"/>
    <cellStyle name="Besuchter Hyperlink" xfId="123" builtinId="9" hidden="1"/>
    <cellStyle name="Besuchter Hyperlink" xfId="125" builtinId="9" hidden="1"/>
    <cellStyle name="Besuchter Hyperlink" xfId="127" builtinId="9" hidden="1"/>
    <cellStyle name="Besuchter Hyperlink" xfId="129" builtinId="9" hidden="1"/>
    <cellStyle name="Besuchter Hyperlink" xfId="131" builtinId="9" hidden="1"/>
    <cellStyle name="Besuchter Hyperlink" xfId="133" builtinId="9" hidden="1"/>
    <cellStyle name="Besuchter Hyperlink" xfId="135" builtinId="9" hidden="1"/>
    <cellStyle name="Besuchter Hyperlink" xfId="137" builtinId="9" hidden="1"/>
    <cellStyle name="Besuchter Hyperlink" xfId="138" builtinId="9" hidden="1"/>
    <cellStyle name="Besuchter Hyperlink" xfId="140" builtinId="9" hidden="1"/>
    <cellStyle name="Besuchter Hyperlink" xfId="141" builtinId="9" hidden="1"/>
    <cellStyle name="Besuchter Hyperlink" xfId="142" builtinId="9" hidden="1"/>
    <cellStyle name="Besuchter Hyperlink" xfId="143" builtinId="9" hidden="1"/>
    <cellStyle name="Besuchter Hyperlink" xfId="144" builtinId="9" hidden="1"/>
    <cellStyle name="Besuchter Hyperlink" xfId="145" builtinId="9" hidden="1"/>
    <cellStyle name="Besuchter Hyperlink" xfId="146" builtinId="9" hidden="1"/>
    <cellStyle name="Besuchter Hyperlink" xfId="147" builtinId="9" hidden="1"/>
    <cellStyle name="Besuchter Hyperlink" xfId="148" builtinId="9" hidden="1"/>
    <cellStyle name="Besuchter Hyperlink" xfId="149" builtinId="9" hidden="1"/>
    <cellStyle name="Besuchter Hyperlink" xfId="150" builtinId="9" hidden="1"/>
    <cellStyle name="Besuchter Hyperlink" xfId="151" builtinId="9" hidden="1"/>
    <cellStyle name="Besuchter Hyperlink" xfId="152" builtinId="9" hidden="1"/>
    <cellStyle name="Besuchter Hyperlink" xfId="153" builtinId="9" hidden="1"/>
    <cellStyle name="Besuchter Hyperlink" xfId="154" builtinId="9" hidden="1"/>
    <cellStyle name="Besuchter Hyperlink" xfId="155" builtinId="9" hidden="1"/>
    <cellStyle name="Besuchter Hyperlink" xfId="156" builtinId="9" hidden="1"/>
    <cellStyle name="Besuchter Hyperlink" xfId="157" builtinId="9" hidden="1"/>
    <cellStyle name="Besuchter Hyperlink" xfId="158" builtinId="9" hidden="1"/>
    <cellStyle name="Besuchter Hyperlink" xfId="159" builtinId="9" hidden="1"/>
    <cellStyle name="Besuchter Hyperlink" xfId="160" builtinId="9" hidden="1"/>
    <cellStyle name="Besuchter Hyperlink" xfId="161" builtinId="9" hidden="1"/>
    <cellStyle name="Besuchter Hyperlink" xfId="162" builtinId="9" hidden="1"/>
    <cellStyle name="Besuchter Hyperlink" xfId="163" builtinId="9" hidden="1"/>
    <cellStyle name="Besuchter Hyperlink" xfId="164" builtinId="9" hidden="1"/>
    <cellStyle name="Besuchter Hyperlink" xfId="165" builtinId="9" hidden="1"/>
    <cellStyle name="Besuchter Hyperlink" xfId="166" builtinId="9" hidden="1"/>
    <cellStyle name="Besuchter Hyperlink" xfId="167" builtinId="9" hidden="1"/>
    <cellStyle name="Besuchter Hyperlink" xfId="168" builtinId="9" hidden="1"/>
    <cellStyle name="Besuchter Hyperlink" xfId="169" builtinId="9" hidden="1"/>
    <cellStyle name="Besuchter Hyperlink" xfId="170" builtinId="9" hidden="1"/>
    <cellStyle name="Besuchter Hyperlink" xfId="171" builtinId="9" hidden="1"/>
    <cellStyle name="Besuchter Hyperlink" xfId="172" builtinId="9" hidden="1"/>
    <cellStyle name="Besuchter Hyperlink" xfId="173" builtinId="9" hidden="1"/>
    <cellStyle name="Besuchter Hyperlink" xfId="174" builtinId="9" hidden="1"/>
    <cellStyle name="Besuchter Hyperlink" xfId="175" builtinId="9" hidden="1"/>
    <cellStyle name="Besuchter Hyperlink" xfId="176" builtinId="9" hidden="1"/>
    <cellStyle name="Besuchter Hyperlink" xfId="177" builtinId="9" hidden="1"/>
    <cellStyle name="Besuchter Hyperlink" xfId="178" builtinId="9" hidden="1"/>
    <cellStyle name="Besuchter Hyperlink" xfId="179" builtinId="9" hidden="1"/>
    <cellStyle name="Besuchter Hyperlink" xfId="180" builtinId="9" hidden="1"/>
    <cellStyle name="Besuchter Hyperlink" xfId="184" builtinId="9" hidden="1"/>
    <cellStyle name="Besuchter Hyperlink" xfId="185" builtinId="9" hidden="1"/>
    <cellStyle name="Besuchter Hyperlink" xfId="186" builtinId="9" hidden="1"/>
    <cellStyle name="Besuchter Hyperlink" xfId="187" builtinId="9" hidden="1"/>
    <cellStyle name="Besuchter Hyperlink" xfId="188" builtinId="9" hidden="1"/>
    <cellStyle name="Besuchter Hyperlink" xfId="189" builtinId="9" hidden="1"/>
    <cellStyle name="Besuchter Hyperlink" xfId="190" builtinId="9" hidden="1"/>
    <cellStyle name="Besuchter Hyperlink" xfId="191" builtinId="9" hidden="1"/>
    <cellStyle name="Besuchter Hyperlink" xfId="192" builtinId="9" hidden="1"/>
    <cellStyle name="Besuchter Hyperlink" xfId="193" builtinId="9" hidden="1"/>
    <cellStyle name="Besuchter Hyperlink" xfId="194" builtinId="9" hidden="1"/>
    <cellStyle name="Besuchter Hyperlink" xfId="195" builtinId="9" hidden="1"/>
    <cellStyle name="Besuchter Hyperlink" xfId="196" builtinId="9" hidden="1"/>
    <cellStyle name="Besuchter Hyperlink" xfId="197" builtinId="9" hidden="1"/>
    <cellStyle name="Besuchter Hyperlink" xfId="198" builtinId="9" hidden="1"/>
    <cellStyle name="Besuchter Hyperlink" xfId="199" builtinId="9" hidden="1"/>
    <cellStyle name="Besuchter Hyperlink" xfId="200" builtinId="9" hidden="1"/>
    <cellStyle name="Besuchter Hyperlink" xfId="201" builtinId="9" hidden="1"/>
    <cellStyle name="Besuchter Hyperlink" xfId="202" builtinId="9" hidden="1"/>
    <cellStyle name="Besuchter Hyperlink" xfId="203" builtinId="9" hidden="1"/>
    <cellStyle name="Besuchter Hyperlink" xfId="204" builtinId="9" hidden="1"/>
    <cellStyle name="Besuchter Hyperlink" xfId="205" builtinId="9" hidden="1"/>
    <cellStyle name="Besuchter Hyperlink" xfId="206" builtinId="9" hidden="1"/>
    <cellStyle name="Besuchter Hyperlink" xfId="207" builtinId="9" hidden="1"/>
    <cellStyle name="Besuchter Hyperlink" xfId="208" builtinId="9" hidden="1"/>
    <cellStyle name="Besuchter Hyperlink" xfId="209" builtinId="9" hidden="1"/>
    <cellStyle name="Besuchter Hyperlink" xfId="210" builtinId="9" hidden="1"/>
    <cellStyle name="Besuchter Hyperlink" xfId="211" builtinId="9" hidden="1"/>
    <cellStyle name="Besuchter Hyperlink" xfId="212" builtinId="9" hidden="1"/>
    <cellStyle name="Besuchter Hyperlink" xfId="213" builtinId="9" hidden="1"/>
    <cellStyle name="Besuchter Hyperlink" xfId="214" builtinId="9" hidden="1"/>
    <cellStyle name="Besuchter Hyperlink" xfId="215" builtinId="9" hidden="1"/>
    <cellStyle name="Besuchter Hyperlink" xfId="216" builtinId="9" hidden="1"/>
    <cellStyle name="Besuchter Hyperlink" xfId="217" builtinId="9" hidden="1"/>
    <cellStyle name="Besuchter Hyperlink" xfId="218" builtinId="9" hidden="1"/>
    <cellStyle name="Besuchter Hyperlink" xfId="219" builtinId="9" hidden="1"/>
    <cellStyle name="Besuchter Hyperlink" xfId="220" builtinId="9" hidden="1"/>
    <cellStyle name="Besuchter Hyperlink" xfId="221" builtinId="9" hidden="1"/>
    <cellStyle name="Besuchter Hyperlink" xfId="222" builtinId="9" hidden="1"/>
    <cellStyle name="Besuchter Hyperlink" xfId="223" builtinId="9" hidden="1"/>
    <cellStyle name="Besuchter Hyperlink" xfId="224" builtinId="9" hidden="1"/>
    <cellStyle name="Besuchter Hyperlink" xfId="225" builtinId="9" hidden="1"/>
    <cellStyle name="Besuchter Hyperlink" xfId="226" builtinId="9" hidden="1"/>
    <cellStyle name="Besuchter Hyperlink" xfId="227" builtinId="9" hidden="1"/>
    <cellStyle name="Besuchter Hyperlink" xfId="228" builtinId="9" hidden="1"/>
    <cellStyle name="Besuchter Hyperlink" xfId="229" builtinId="9" hidden="1"/>
    <cellStyle name="Besuchter Hyperlink" xfId="230" builtinId="9" hidden="1"/>
    <cellStyle name="Besuchter Hyperlink" xfId="231" builtinId="9" hidden="1"/>
    <cellStyle name="Besuchter Hyperlink" xfId="232" builtinId="9" hidden="1"/>
    <cellStyle name="Besuchter Hyperlink" xfId="233" builtinId="9" hidden="1"/>
    <cellStyle name="Besuchter Hyperlink" xfId="234" builtinId="9" hidden="1"/>
    <cellStyle name="Besuchter Hyperlink" xfId="235" builtinId="9" hidden="1"/>
    <cellStyle name="Besuchter Hyperlink" xfId="236" builtinId="9" hidden="1"/>
    <cellStyle name="Besuchter Hyperlink" xfId="237" builtinId="9" hidden="1"/>
    <cellStyle name="Besuchter Hyperlink" xfId="238" builtinId="9" hidden="1"/>
    <cellStyle name="Besuchter Hyperlink" xfId="239" builtinId="9" hidden="1"/>
    <cellStyle name="Besuchter Hyperlink" xfId="240" builtinId="9" hidden="1"/>
    <cellStyle name="Besuchter Hyperlink" xfId="241" builtinId="9" hidden="1"/>
    <cellStyle name="Besuchter Hyperlink" xfId="242" builtinId="9" hidden="1"/>
    <cellStyle name="Besuchter Hyperlink" xfId="243" builtinId="9" hidden="1"/>
    <cellStyle name="Besuchter Hyperlink" xfId="244" builtinId="9" hidden="1"/>
    <cellStyle name="Besuchter Hyperlink" xfId="245" builtinId="9" hidden="1"/>
    <cellStyle name="Besuchter Hyperlink" xfId="246"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Link" xfId="19" builtinId="8" hidden="1"/>
    <cellStyle name="Link" xfId="21" builtinId="8" hidden="1"/>
    <cellStyle name="Link" xfId="23" builtinId="8" hidden="1"/>
    <cellStyle name="Link" xfId="25" builtinId="8" hidden="1"/>
    <cellStyle name="Link" xfId="27" builtinId="8" hidden="1"/>
    <cellStyle name="Link" xfId="29" builtinId="8" hidden="1"/>
    <cellStyle name="Link" xfId="31" builtinId="8" hidden="1"/>
    <cellStyle name="Link" xfId="33" builtinId="8" hidden="1"/>
    <cellStyle name="Link" xfId="35" builtinId="8" hidden="1"/>
    <cellStyle name="Link" xfId="37" builtinId="8" hidden="1"/>
    <cellStyle name="Link" xfId="39" builtinId="8" hidden="1"/>
    <cellStyle name="Link" xfId="41" builtinId="8" hidden="1"/>
    <cellStyle name="Link" xfId="43" builtinId="8" hidden="1"/>
    <cellStyle name="Link" xfId="45" builtinId="8" hidden="1"/>
    <cellStyle name="Link" xfId="47" builtinId="8" hidden="1"/>
    <cellStyle name="Link" xfId="49" builtinId="8" hidden="1"/>
    <cellStyle name="Link" xfId="51" builtinId="8" hidden="1"/>
    <cellStyle name="Link" xfId="53" builtinId="8" hidden="1"/>
    <cellStyle name="Link" xfId="55" builtinId="8" hidden="1"/>
    <cellStyle name="Link" xfId="57" builtinId="8" hidden="1"/>
    <cellStyle name="Link" xfId="59" builtinId="8" hidden="1"/>
    <cellStyle name="Link" xfId="61" builtinId="8" hidden="1"/>
    <cellStyle name="Link" xfId="63" builtinId="8" hidden="1"/>
    <cellStyle name="Link" xfId="65" builtinId="8" hidden="1"/>
    <cellStyle name="Link" xfId="67" builtinId="8" hidden="1"/>
    <cellStyle name="Link" xfId="69" builtinId="8" hidden="1"/>
    <cellStyle name="Link" xfId="71" builtinId="8" hidden="1"/>
    <cellStyle name="Link" xfId="73" builtinId="8" hidden="1"/>
    <cellStyle name="Link" xfId="76" builtinId="8" hidden="1"/>
    <cellStyle name="Link" xfId="78" builtinId="8" hidden="1"/>
    <cellStyle name="Link" xfId="80" builtinId="8" hidden="1"/>
    <cellStyle name="Link" xfId="82" builtinId="8" hidden="1"/>
    <cellStyle name="Link" xfId="84" builtinId="8" hidden="1"/>
    <cellStyle name="Link" xfId="86" builtinId="8" hidden="1"/>
    <cellStyle name="Link" xfId="88" builtinId="8" hidden="1"/>
    <cellStyle name="Link" xfId="90" builtinId="8" hidden="1"/>
    <cellStyle name="Link" xfId="92" builtinId="8" hidden="1"/>
    <cellStyle name="Link" xfId="94" builtinId="8" hidden="1"/>
    <cellStyle name="Link" xfId="96" builtinId="8" hidden="1"/>
    <cellStyle name="Link" xfId="98" builtinId="8" hidden="1"/>
    <cellStyle name="Link" xfId="100" builtinId="8" hidden="1"/>
    <cellStyle name="Link" xfId="102" builtinId="8" hidden="1"/>
    <cellStyle name="Link" xfId="104" builtinId="8" hidden="1"/>
    <cellStyle name="Link" xfId="106" builtinId="8" hidden="1"/>
    <cellStyle name="Link" xfId="108" builtinId="8" hidden="1"/>
    <cellStyle name="Link" xfId="110" builtinId="8" hidden="1"/>
    <cellStyle name="Link" xfId="112" builtinId="8" hidden="1"/>
    <cellStyle name="Link" xfId="114" builtinId="8" hidden="1"/>
    <cellStyle name="Link" xfId="116" builtinId="8" hidden="1"/>
    <cellStyle name="Link" xfId="118" builtinId="8" hidden="1"/>
    <cellStyle name="Link" xfId="120" builtinId="8" hidden="1"/>
    <cellStyle name="Link" xfId="122" builtinId="8" hidden="1"/>
    <cellStyle name="Link" xfId="124" builtinId="8" hidden="1"/>
    <cellStyle name="Link" xfId="126" builtinId="8" hidden="1"/>
    <cellStyle name="Link" xfId="128" builtinId="8" hidden="1"/>
    <cellStyle name="Link" xfId="130" builtinId="8" hidden="1"/>
    <cellStyle name="Link" xfId="132" builtinId="8" hidden="1"/>
    <cellStyle name="Link" xfId="134" builtinId="8" hidden="1"/>
    <cellStyle name="Link" xfId="136" builtinId="8" hidden="1"/>
    <cellStyle name="Link" xfId="139" builtinId="8"/>
    <cellStyle name="Standard" xfId="0" builtinId="0"/>
    <cellStyle name="Standard 2" xfId="75" xr:uid="{00000000-0005-0000-0000-0000F4000000}"/>
    <cellStyle name="Standard 3" xfId="181" xr:uid="{00000000-0005-0000-0000-0000F5000000}"/>
    <cellStyle name="Standard 3 2" xfId="182" xr:uid="{00000000-0005-0000-0000-0000F6000000}"/>
    <cellStyle name="Standard 4" xfId="183" xr:uid="{00000000-0005-0000-0000-0000F7000000}"/>
  </cellStyles>
  <dxfs count="3">
    <dxf>
      <font>
        <sz val="14"/>
      </font>
    </dxf>
    <dxf>
      <font>
        <b/>
      </font>
    </dxf>
    <dxf>
      <font>
        <color rgb="FFFF0000"/>
      </font>
    </dxf>
  </dxfs>
  <tableStyles count="0" defaultTableStyle="TableStyleMedium2" defaultPivotStyle="PivotStyleLight16"/>
  <colors>
    <mruColors>
      <color rgb="FFFFFAEF"/>
      <color rgb="FFFFE4AF"/>
      <color rgb="FFFFCC66"/>
      <color rgb="FFFFFF99"/>
      <color rgb="FFBCD5F8"/>
      <color rgb="FFEFF3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calcChain" Target="calcChain.xml"/><Relationship Id="rId3" Type="http://schemas.openxmlformats.org/officeDocument/2006/relationships/worksheet" Target="worksheets/sheet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pivotCacheDefinition" Target="pivotCache/pivotCacheDefinition2.xml"/><Relationship Id="rId15" Type="http://schemas.openxmlformats.org/officeDocument/2006/relationships/theme" Target="theme/theme1.xml"/><Relationship Id="rId4" Type="http://schemas.openxmlformats.org/officeDocument/2006/relationships/pivotCacheDefinition" Target="pivotCache/pivotCacheDefinition1.xml"/><Relationship Id="rId14"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720340028668806E-2"/>
          <c:y val="7.5648265601894402E-2"/>
          <c:w val="0.74353758068779097"/>
          <c:h val="0.82449615829737999"/>
        </c:manualLayout>
      </c:layout>
      <c:barChart>
        <c:barDir val="col"/>
        <c:grouping val="percentStacked"/>
        <c:varyColors val="0"/>
        <c:ser>
          <c:idx val="0"/>
          <c:order val="0"/>
          <c:tx>
            <c:strRef>
              <c:f>figures!$B$98</c:f>
              <c:strCache>
                <c:ptCount val="1"/>
                <c:pt idx="0">
                  <c:v>economic</c:v>
                </c:pt>
              </c:strCache>
            </c:strRef>
          </c:tx>
          <c:invertIfNegative val="0"/>
          <c:cat>
            <c:strRef>
              <c:f>figures!$A$99:$A$103</c:f>
              <c:strCache>
                <c:ptCount val="5"/>
                <c:pt idx="0">
                  <c:v>Buildings</c:v>
                </c:pt>
                <c:pt idx="1">
                  <c:v>Transport</c:v>
                </c:pt>
                <c:pt idx="2">
                  <c:v>Production / Consumption</c:v>
                </c:pt>
                <c:pt idx="3">
                  <c:v>Agriculture / Nutrition</c:v>
                </c:pt>
                <c:pt idx="4">
                  <c:v>Cross-sectoral</c:v>
                </c:pt>
              </c:strCache>
            </c:strRef>
          </c:cat>
          <c:val>
            <c:numRef>
              <c:f>figures!$B$99:$B$103</c:f>
              <c:numCache>
                <c:formatCode>General</c:formatCode>
                <c:ptCount val="5"/>
                <c:pt idx="0">
                  <c:v>0</c:v>
                </c:pt>
                <c:pt idx="1">
                  <c:v>26</c:v>
                </c:pt>
                <c:pt idx="2">
                  <c:v>7</c:v>
                </c:pt>
                <c:pt idx="3">
                  <c:v>2</c:v>
                </c:pt>
                <c:pt idx="4">
                  <c:v>19</c:v>
                </c:pt>
              </c:numCache>
            </c:numRef>
          </c:val>
          <c:extLst>
            <c:ext xmlns:c16="http://schemas.microsoft.com/office/drawing/2014/chart" uri="{C3380CC4-5D6E-409C-BE32-E72D297353CC}">
              <c16:uniqueId val="{00000000-AEC2-4724-9380-6367250C8381}"/>
            </c:ext>
          </c:extLst>
        </c:ser>
        <c:ser>
          <c:idx val="1"/>
          <c:order val="1"/>
          <c:tx>
            <c:strRef>
              <c:f>figures!$C$98</c:f>
              <c:strCache>
                <c:ptCount val="1"/>
                <c:pt idx="0">
                  <c:v>fiscal</c:v>
                </c:pt>
              </c:strCache>
            </c:strRef>
          </c:tx>
          <c:invertIfNegative val="0"/>
          <c:cat>
            <c:strRef>
              <c:f>figures!$A$99:$A$103</c:f>
              <c:strCache>
                <c:ptCount val="5"/>
                <c:pt idx="0">
                  <c:v>Buildings</c:v>
                </c:pt>
                <c:pt idx="1">
                  <c:v>Transport</c:v>
                </c:pt>
                <c:pt idx="2">
                  <c:v>Production / Consumption</c:v>
                </c:pt>
                <c:pt idx="3">
                  <c:v>Agriculture / Nutrition</c:v>
                </c:pt>
                <c:pt idx="4">
                  <c:v>Cross-sectoral</c:v>
                </c:pt>
              </c:strCache>
            </c:strRef>
          </c:cat>
          <c:val>
            <c:numRef>
              <c:f>figures!$C$99:$C$103</c:f>
              <c:numCache>
                <c:formatCode>General</c:formatCode>
                <c:ptCount val="5"/>
                <c:pt idx="0">
                  <c:v>0</c:v>
                </c:pt>
                <c:pt idx="1">
                  <c:v>63</c:v>
                </c:pt>
                <c:pt idx="2">
                  <c:v>4</c:v>
                </c:pt>
                <c:pt idx="3">
                  <c:v>3</c:v>
                </c:pt>
                <c:pt idx="4">
                  <c:v>4</c:v>
                </c:pt>
              </c:numCache>
            </c:numRef>
          </c:val>
          <c:extLst>
            <c:ext xmlns:c16="http://schemas.microsoft.com/office/drawing/2014/chart" uri="{C3380CC4-5D6E-409C-BE32-E72D297353CC}">
              <c16:uniqueId val="{00000001-AEC2-4724-9380-6367250C8381}"/>
            </c:ext>
          </c:extLst>
        </c:ser>
        <c:ser>
          <c:idx val="2"/>
          <c:order val="2"/>
          <c:tx>
            <c:strRef>
              <c:f>figures!$D$98</c:f>
              <c:strCache>
                <c:ptCount val="1"/>
                <c:pt idx="0">
                  <c:v>voluntary agreements</c:v>
                </c:pt>
              </c:strCache>
            </c:strRef>
          </c:tx>
          <c:invertIfNegative val="0"/>
          <c:cat>
            <c:strRef>
              <c:f>figures!$A$99:$A$103</c:f>
              <c:strCache>
                <c:ptCount val="5"/>
                <c:pt idx="0">
                  <c:v>Buildings</c:v>
                </c:pt>
                <c:pt idx="1">
                  <c:v>Transport</c:v>
                </c:pt>
                <c:pt idx="2">
                  <c:v>Production / Consumption</c:v>
                </c:pt>
                <c:pt idx="3">
                  <c:v>Agriculture / Nutrition</c:v>
                </c:pt>
                <c:pt idx="4">
                  <c:v>Cross-sectoral</c:v>
                </c:pt>
              </c:strCache>
            </c:strRef>
          </c:cat>
          <c:val>
            <c:numRef>
              <c:f>figures!$D$99:$D$103</c:f>
              <c:numCache>
                <c:formatCode>General</c:formatCode>
                <c:ptCount val="5"/>
                <c:pt idx="0">
                  <c:v>0</c:v>
                </c:pt>
                <c:pt idx="1">
                  <c:v>3</c:v>
                </c:pt>
                <c:pt idx="2">
                  <c:v>0</c:v>
                </c:pt>
                <c:pt idx="3">
                  <c:v>1</c:v>
                </c:pt>
                <c:pt idx="4">
                  <c:v>0</c:v>
                </c:pt>
              </c:numCache>
            </c:numRef>
          </c:val>
          <c:extLst>
            <c:ext xmlns:c16="http://schemas.microsoft.com/office/drawing/2014/chart" uri="{C3380CC4-5D6E-409C-BE32-E72D297353CC}">
              <c16:uniqueId val="{00000002-AEC2-4724-9380-6367250C8381}"/>
            </c:ext>
          </c:extLst>
        </c:ser>
        <c:ser>
          <c:idx val="3"/>
          <c:order val="3"/>
          <c:tx>
            <c:strRef>
              <c:f>figures!$E$98</c:f>
              <c:strCache>
                <c:ptCount val="1"/>
                <c:pt idx="0">
                  <c:v>regulation</c:v>
                </c:pt>
              </c:strCache>
            </c:strRef>
          </c:tx>
          <c:invertIfNegative val="0"/>
          <c:cat>
            <c:strRef>
              <c:f>figures!$A$99:$A$103</c:f>
              <c:strCache>
                <c:ptCount val="5"/>
                <c:pt idx="0">
                  <c:v>Buildings</c:v>
                </c:pt>
                <c:pt idx="1">
                  <c:v>Transport</c:v>
                </c:pt>
                <c:pt idx="2">
                  <c:v>Production / Consumption</c:v>
                </c:pt>
                <c:pt idx="3">
                  <c:v>Agriculture / Nutrition</c:v>
                </c:pt>
                <c:pt idx="4">
                  <c:v>Cross-sectoral</c:v>
                </c:pt>
              </c:strCache>
            </c:strRef>
          </c:cat>
          <c:val>
            <c:numRef>
              <c:f>figures!$E$99:$E$103</c:f>
              <c:numCache>
                <c:formatCode>General</c:formatCode>
                <c:ptCount val="5"/>
                <c:pt idx="0">
                  <c:v>1</c:v>
                </c:pt>
                <c:pt idx="1">
                  <c:v>15</c:v>
                </c:pt>
                <c:pt idx="2">
                  <c:v>6</c:v>
                </c:pt>
                <c:pt idx="3">
                  <c:v>2</c:v>
                </c:pt>
                <c:pt idx="4">
                  <c:v>1</c:v>
                </c:pt>
              </c:numCache>
            </c:numRef>
          </c:val>
          <c:extLst>
            <c:ext xmlns:c16="http://schemas.microsoft.com/office/drawing/2014/chart" uri="{C3380CC4-5D6E-409C-BE32-E72D297353CC}">
              <c16:uniqueId val="{00000003-AEC2-4724-9380-6367250C8381}"/>
            </c:ext>
          </c:extLst>
        </c:ser>
        <c:ser>
          <c:idx val="4"/>
          <c:order val="4"/>
          <c:tx>
            <c:strRef>
              <c:f>figures!$F$98</c:f>
              <c:strCache>
                <c:ptCount val="1"/>
                <c:pt idx="0">
                  <c:v>information</c:v>
                </c:pt>
              </c:strCache>
            </c:strRef>
          </c:tx>
          <c:invertIfNegative val="0"/>
          <c:cat>
            <c:strRef>
              <c:f>figures!$A$99:$A$103</c:f>
              <c:strCache>
                <c:ptCount val="5"/>
                <c:pt idx="0">
                  <c:v>Buildings</c:v>
                </c:pt>
                <c:pt idx="1">
                  <c:v>Transport</c:v>
                </c:pt>
                <c:pt idx="2">
                  <c:v>Production / Consumption</c:v>
                </c:pt>
                <c:pt idx="3">
                  <c:v>Agriculture / Nutrition</c:v>
                </c:pt>
                <c:pt idx="4">
                  <c:v>Cross-sectoral</c:v>
                </c:pt>
              </c:strCache>
            </c:strRef>
          </c:cat>
          <c:val>
            <c:numRef>
              <c:f>figures!$F$99:$F$103</c:f>
              <c:numCache>
                <c:formatCode>General</c:formatCode>
                <c:ptCount val="5"/>
                <c:pt idx="0">
                  <c:v>5</c:v>
                </c:pt>
                <c:pt idx="1">
                  <c:v>10</c:v>
                </c:pt>
                <c:pt idx="2">
                  <c:v>4</c:v>
                </c:pt>
                <c:pt idx="3">
                  <c:v>7</c:v>
                </c:pt>
                <c:pt idx="4">
                  <c:v>4</c:v>
                </c:pt>
              </c:numCache>
            </c:numRef>
          </c:val>
          <c:extLst>
            <c:ext xmlns:c16="http://schemas.microsoft.com/office/drawing/2014/chart" uri="{C3380CC4-5D6E-409C-BE32-E72D297353CC}">
              <c16:uniqueId val="{00000004-AEC2-4724-9380-6367250C8381}"/>
            </c:ext>
          </c:extLst>
        </c:ser>
        <c:ser>
          <c:idx val="5"/>
          <c:order val="5"/>
          <c:tx>
            <c:strRef>
              <c:f>figures!$G$98</c:f>
              <c:strCache>
                <c:ptCount val="1"/>
                <c:pt idx="0">
                  <c:v>education</c:v>
                </c:pt>
              </c:strCache>
            </c:strRef>
          </c:tx>
          <c:invertIfNegative val="0"/>
          <c:cat>
            <c:strRef>
              <c:f>figures!$A$99:$A$103</c:f>
              <c:strCache>
                <c:ptCount val="5"/>
                <c:pt idx="0">
                  <c:v>Buildings</c:v>
                </c:pt>
                <c:pt idx="1">
                  <c:v>Transport</c:v>
                </c:pt>
                <c:pt idx="2">
                  <c:v>Production / Consumption</c:v>
                </c:pt>
                <c:pt idx="3">
                  <c:v>Agriculture / Nutrition</c:v>
                </c:pt>
                <c:pt idx="4">
                  <c:v>Cross-sectoral</c:v>
                </c:pt>
              </c:strCache>
            </c:strRef>
          </c:cat>
          <c:val>
            <c:numRef>
              <c:f>figures!$G$99:$G$103</c:f>
              <c:numCache>
                <c:formatCode>General</c:formatCode>
                <c:ptCount val="5"/>
                <c:pt idx="0">
                  <c:v>0</c:v>
                </c:pt>
                <c:pt idx="1">
                  <c:v>2</c:v>
                </c:pt>
                <c:pt idx="2">
                  <c:v>1</c:v>
                </c:pt>
                <c:pt idx="3">
                  <c:v>0</c:v>
                </c:pt>
                <c:pt idx="4">
                  <c:v>3</c:v>
                </c:pt>
              </c:numCache>
            </c:numRef>
          </c:val>
          <c:extLst>
            <c:ext xmlns:c16="http://schemas.microsoft.com/office/drawing/2014/chart" uri="{C3380CC4-5D6E-409C-BE32-E72D297353CC}">
              <c16:uniqueId val="{00000005-AEC2-4724-9380-6367250C8381}"/>
            </c:ext>
          </c:extLst>
        </c:ser>
        <c:ser>
          <c:idx val="6"/>
          <c:order val="6"/>
          <c:tx>
            <c:strRef>
              <c:f>figures!$H$98</c:f>
              <c:strCache>
                <c:ptCount val="1"/>
                <c:pt idx="0">
                  <c:v>R&amp;D</c:v>
                </c:pt>
              </c:strCache>
            </c:strRef>
          </c:tx>
          <c:invertIfNegative val="0"/>
          <c:cat>
            <c:strRef>
              <c:f>figures!$A$99:$A$103</c:f>
              <c:strCache>
                <c:ptCount val="5"/>
                <c:pt idx="0">
                  <c:v>Buildings</c:v>
                </c:pt>
                <c:pt idx="1">
                  <c:v>Transport</c:v>
                </c:pt>
                <c:pt idx="2">
                  <c:v>Production / Consumption</c:v>
                </c:pt>
                <c:pt idx="3">
                  <c:v>Agriculture / Nutrition</c:v>
                </c:pt>
                <c:pt idx="4">
                  <c:v>Cross-sectoral</c:v>
                </c:pt>
              </c:strCache>
            </c:strRef>
          </c:cat>
          <c:val>
            <c:numRef>
              <c:f>figures!$H$99:$H$103</c:f>
              <c:numCache>
                <c:formatCode>General</c:formatCode>
                <c:ptCount val="5"/>
                <c:pt idx="0">
                  <c:v>1</c:v>
                </c:pt>
                <c:pt idx="1">
                  <c:v>4</c:v>
                </c:pt>
                <c:pt idx="2">
                  <c:v>4</c:v>
                </c:pt>
                <c:pt idx="3">
                  <c:v>1</c:v>
                </c:pt>
                <c:pt idx="4">
                  <c:v>0</c:v>
                </c:pt>
              </c:numCache>
            </c:numRef>
          </c:val>
          <c:extLst>
            <c:ext xmlns:c16="http://schemas.microsoft.com/office/drawing/2014/chart" uri="{C3380CC4-5D6E-409C-BE32-E72D297353CC}">
              <c16:uniqueId val="{00000006-AEC2-4724-9380-6367250C8381}"/>
            </c:ext>
          </c:extLst>
        </c:ser>
        <c:ser>
          <c:idx val="7"/>
          <c:order val="7"/>
          <c:tx>
            <c:strRef>
              <c:f>figures!$I$98</c:f>
              <c:strCache>
                <c:ptCount val="1"/>
                <c:pt idx="0">
                  <c:v>other</c:v>
                </c:pt>
              </c:strCache>
            </c:strRef>
          </c:tx>
          <c:invertIfNegative val="0"/>
          <c:cat>
            <c:strRef>
              <c:f>figures!$A$99:$A$103</c:f>
              <c:strCache>
                <c:ptCount val="5"/>
                <c:pt idx="0">
                  <c:v>Buildings</c:v>
                </c:pt>
                <c:pt idx="1">
                  <c:v>Transport</c:v>
                </c:pt>
                <c:pt idx="2">
                  <c:v>Production / Consumption</c:v>
                </c:pt>
                <c:pt idx="3">
                  <c:v>Agriculture / Nutrition</c:v>
                </c:pt>
                <c:pt idx="4">
                  <c:v>Cross-sectoral</c:v>
                </c:pt>
              </c:strCache>
            </c:strRef>
          </c:cat>
          <c:val>
            <c:numRef>
              <c:f>figures!$I$99:$I$103</c:f>
              <c:numCache>
                <c:formatCode>General</c:formatCode>
                <c:ptCount val="5"/>
                <c:pt idx="0">
                  <c:v>3</c:v>
                </c:pt>
                <c:pt idx="1">
                  <c:v>24</c:v>
                </c:pt>
                <c:pt idx="2">
                  <c:v>5</c:v>
                </c:pt>
                <c:pt idx="3">
                  <c:v>2</c:v>
                </c:pt>
                <c:pt idx="4">
                  <c:v>3</c:v>
                </c:pt>
              </c:numCache>
            </c:numRef>
          </c:val>
          <c:extLst>
            <c:ext xmlns:c16="http://schemas.microsoft.com/office/drawing/2014/chart" uri="{C3380CC4-5D6E-409C-BE32-E72D297353CC}">
              <c16:uniqueId val="{00000007-AEC2-4724-9380-6367250C8381}"/>
            </c:ext>
          </c:extLst>
        </c:ser>
        <c:ser>
          <c:idx val="8"/>
          <c:order val="8"/>
          <c:tx>
            <c:strRef>
              <c:f>figures!$J$98</c:f>
              <c:strCache>
                <c:ptCount val="1"/>
                <c:pt idx="0">
                  <c:v>not specified</c:v>
                </c:pt>
              </c:strCache>
            </c:strRef>
          </c:tx>
          <c:invertIfNegative val="0"/>
          <c:cat>
            <c:strRef>
              <c:f>figures!$A$99:$A$103</c:f>
              <c:strCache>
                <c:ptCount val="5"/>
                <c:pt idx="0">
                  <c:v>Buildings</c:v>
                </c:pt>
                <c:pt idx="1">
                  <c:v>Transport</c:v>
                </c:pt>
                <c:pt idx="2">
                  <c:v>Production / Consumption</c:v>
                </c:pt>
                <c:pt idx="3">
                  <c:v>Agriculture / Nutrition</c:v>
                </c:pt>
                <c:pt idx="4">
                  <c:v>Cross-sectoral</c:v>
                </c:pt>
              </c:strCache>
            </c:strRef>
          </c:cat>
          <c:val>
            <c:numRef>
              <c:f>figures!$J$99:$J$103</c:f>
              <c:numCache>
                <c:formatCode>General</c:formatCode>
                <c:ptCount val="5"/>
                <c:pt idx="0">
                  <c:v>5</c:v>
                </c:pt>
                <c:pt idx="1">
                  <c:v>19</c:v>
                </c:pt>
                <c:pt idx="2">
                  <c:v>7</c:v>
                </c:pt>
                <c:pt idx="3">
                  <c:v>8</c:v>
                </c:pt>
                <c:pt idx="4">
                  <c:v>2</c:v>
                </c:pt>
              </c:numCache>
            </c:numRef>
          </c:val>
          <c:extLst>
            <c:ext xmlns:c16="http://schemas.microsoft.com/office/drawing/2014/chart" uri="{C3380CC4-5D6E-409C-BE32-E72D297353CC}">
              <c16:uniqueId val="{00000000-B7CD-4985-A642-843AC59A7BF5}"/>
            </c:ext>
          </c:extLst>
        </c:ser>
        <c:dLbls>
          <c:showLegendKey val="0"/>
          <c:showVal val="0"/>
          <c:showCatName val="0"/>
          <c:showSerName val="0"/>
          <c:showPercent val="0"/>
          <c:showBubbleSize val="0"/>
        </c:dLbls>
        <c:gapWidth val="150"/>
        <c:overlap val="100"/>
        <c:axId val="2130206744"/>
        <c:axId val="2130209656"/>
      </c:barChart>
      <c:catAx>
        <c:axId val="2130206744"/>
        <c:scaling>
          <c:orientation val="minMax"/>
        </c:scaling>
        <c:delete val="0"/>
        <c:axPos val="b"/>
        <c:numFmt formatCode="General" sourceLinked="0"/>
        <c:majorTickMark val="out"/>
        <c:minorTickMark val="none"/>
        <c:tickLblPos val="nextTo"/>
        <c:crossAx val="2130209656"/>
        <c:crosses val="autoZero"/>
        <c:auto val="1"/>
        <c:lblAlgn val="ctr"/>
        <c:lblOffset val="100"/>
        <c:noMultiLvlLbl val="0"/>
      </c:catAx>
      <c:valAx>
        <c:axId val="2130209656"/>
        <c:scaling>
          <c:orientation val="minMax"/>
        </c:scaling>
        <c:delete val="0"/>
        <c:axPos val="l"/>
        <c:majorGridlines/>
        <c:numFmt formatCode="0%" sourceLinked="1"/>
        <c:majorTickMark val="out"/>
        <c:minorTickMark val="none"/>
        <c:tickLblPos val="nextTo"/>
        <c:crossAx val="2130206744"/>
        <c:crosses val="autoZero"/>
        <c:crossBetween val="between"/>
      </c:valAx>
    </c:plotArea>
    <c:legend>
      <c:legendPos val="r"/>
      <c:layout>
        <c:manualLayout>
          <c:xMode val="edge"/>
          <c:yMode val="edge"/>
          <c:x val="0.81729061410803905"/>
          <c:y val="7.7649861456698291E-2"/>
          <c:w val="0.17934655727953"/>
          <c:h val="0.79910107916221462"/>
        </c:manualLayout>
      </c:layout>
      <c:overlay val="0"/>
    </c:legend>
    <c:plotVisOnly val="1"/>
    <c:dispBlanksAs val="gap"/>
    <c:showDLblsOverMax val="0"/>
  </c:chart>
  <c:spPr>
    <a:ln>
      <a:noFill/>
    </a:ln>
  </c:spPr>
  <c:txPr>
    <a:bodyPr/>
    <a:lstStyle/>
    <a:p>
      <a:pPr>
        <a:defRPr>
          <a:latin typeface="Avenir Medium"/>
        </a:defRPr>
      </a:pPr>
      <a:endParaRPr lang="de-DE"/>
    </a:p>
  </c:txPr>
  <c:printSettings>
    <c:headerFooter/>
    <c:pageMargins b="1" l="0.75" r="0.75" t="1" header="0.5" footer="0.5"/>
    <c:pageSetup paperSize="0"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000000"/>
                </a:solidFill>
                <a:latin typeface="Avenir Medium"/>
                <a:ea typeface="+mn-ea"/>
                <a:cs typeface="+mn-cs"/>
              </a:defRPr>
            </a:pPr>
            <a:r>
              <a:rPr lang="de-DE" sz="1400"/>
              <a:t>Number of sufficiency measures by sector and instrument type </a:t>
            </a:r>
          </a:p>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rgbClr val="000000"/>
                </a:solidFill>
                <a:latin typeface="Avenir Medium"/>
                <a:ea typeface="+mn-ea"/>
                <a:cs typeface="+mn-cs"/>
              </a:defRPr>
            </a:pPr>
            <a:r>
              <a:rPr lang="de-DE" sz="1400" b="1" i="0" baseline="0">
                <a:effectLst/>
              </a:rPr>
              <a:t>(</a:t>
            </a:r>
            <a:r>
              <a:rPr lang="de-DE" sz="1400" b="1" i="0" u="none" strike="noStrike" baseline="0">
                <a:effectLst/>
              </a:rPr>
              <a:t>sufficiency type 2); ATT: count: instrument types; NOT USED IN PAPER</a:t>
            </a:r>
            <a:endParaRPr lang="de-DE" sz="1400">
              <a:effectLst/>
            </a:endParaRPr>
          </a:p>
        </c:rich>
      </c:tx>
      <c:overlay val="0"/>
    </c:title>
    <c:autoTitleDeleted val="0"/>
    <c:plotArea>
      <c:layout>
        <c:manualLayout>
          <c:layoutTarget val="inner"/>
          <c:xMode val="edge"/>
          <c:yMode val="edge"/>
          <c:x val="3.0905472543041601E-2"/>
          <c:y val="0.195292809047105"/>
          <c:w val="0.57801047983903298"/>
          <c:h val="0.53042703651568301"/>
        </c:manualLayout>
      </c:layout>
      <c:barChart>
        <c:barDir val="col"/>
        <c:grouping val="stacked"/>
        <c:varyColors val="0"/>
        <c:ser>
          <c:idx val="0"/>
          <c:order val="0"/>
          <c:tx>
            <c:strRef>
              <c:f>figures!$A$299</c:f>
              <c:strCache>
                <c:ptCount val="1"/>
                <c:pt idx="0">
                  <c:v>Buildings</c:v>
                </c:pt>
              </c:strCache>
            </c:strRef>
          </c:tx>
          <c:invertIfNegative val="0"/>
          <c:cat>
            <c:strRef>
              <c:f>figures!$B$298:$J$298</c:f>
              <c:strCache>
                <c:ptCount val="9"/>
                <c:pt idx="0">
                  <c:v>economic</c:v>
                </c:pt>
                <c:pt idx="1">
                  <c:v>fiscal</c:v>
                </c:pt>
                <c:pt idx="2">
                  <c:v>voluntary agreements</c:v>
                </c:pt>
                <c:pt idx="3">
                  <c:v>regulation</c:v>
                </c:pt>
                <c:pt idx="4">
                  <c:v>information</c:v>
                </c:pt>
                <c:pt idx="5">
                  <c:v>education</c:v>
                </c:pt>
                <c:pt idx="6">
                  <c:v>R&amp;D</c:v>
                </c:pt>
                <c:pt idx="7">
                  <c:v>other</c:v>
                </c:pt>
                <c:pt idx="8">
                  <c:v>not specified</c:v>
                </c:pt>
              </c:strCache>
            </c:strRef>
          </c:cat>
          <c:val>
            <c:numRef>
              <c:f>figures!$B$299:$J$299</c:f>
              <c:numCache>
                <c:formatCode>General</c:formatCode>
                <c:ptCount val="9"/>
                <c:pt idx="0">
                  <c:v>0</c:v>
                </c:pt>
                <c:pt idx="1">
                  <c:v>0</c:v>
                </c:pt>
                <c:pt idx="2">
                  <c:v>0</c:v>
                </c:pt>
                <c:pt idx="3">
                  <c:v>0</c:v>
                </c:pt>
                <c:pt idx="4">
                  <c:v>0</c:v>
                </c:pt>
                <c:pt idx="5">
                  <c:v>0</c:v>
                </c:pt>
                <c:pt idx="6">
                  <c:v>0</c:v>
                </c:pt>
                <c:pt idx="7">
                  <c:v>0</c:v>
                </c:pt>
                <c:pt idx="8">
                  <c:v>5</c:v>
                </c:pt>
              </c:numCache>
            </c:numRef>
          </c:val>
          <c:extLst>
            <c:ext xmlns:c16="http://schemas.microsoft.com/office/drawing/2014/chart" uri="{C3380CC4-5D6E-409C-BE32-E72D297353CC}">
              <c16:uniqueId val="{00000000-1A9C-4F1D-AE74-E22E8E63150B}"/>
            </c:ext>
          </c:extLst>
        </c:ser>
        <c:ser>
          <c:idx val="1"/>
          <c:order val="1"/>
          <c:tx>
            <c:strRef>
              <c:f>figures!$A$300</c:f>
              <c:strCache>
                <c:ptCount val="1"/>
                <c:pt idx="0">
                  <c:v>Transport</c:v>
                </c:pt>
              </c:strCache>
            </c:strRef>
          </c:tx>
          <c:invertIfNegative val="0"/>
          <c:cat>
            <c:strRef>
              <c:f>figures!$B$298:$J$298</c:f>
              <c:strCache>
                <c:ptCount val="9"/>
                <c:pt idx="0">
                  <c:v>economic</c:v>
                </c:pt>
                <c:pt idx="1">
                  <c:v>fiscal</c:v>
                </c:pt>
                <c:pt idx="2">
                  <c:v>voluntary agreements</c:v>
                </c:pt>
                <c:pt idx="3">
                  <c:v>regulation</c:v>
                </c:pt>
                <c:pt idx="4">
                  <c:v>information</c:v>
                </c:pt>
                <c:pt idx="5">
                  <c:v>education</c:v>
                </c:pt>
                <c:pt idx="6">
                  <c:v>R&amp;D</c:v>
                </c:pt>
                <c:pt idx="7">
                  <c:v>other</c:v>
                </c:pt>
                <c:pt idx="8">
                  <c:v>not specified</c:v>
                </c:pt>
              </c:strCache>
            </c:strRef>
          </c:cat>
          <c:val>
            <c:numRef>
              <c:f>figures!$B$300:$J$300</c:f>
              <c:numCache>
                <c:formatCode>General</c:formatCode>
                <c:ptCount val="9"/>
                <c:pt idx="0">
                  <c:v>2</c:v>
                </c:pt>
                <c:pt idx="1">
                  <c:v>6</c:v>
                </c:pt>
                <c:pt idx="2">
                  <c:v>1</c:v>
                </c:pt>
                <c:pt idx="3">
                  <c:v>4</c:v>
                </c:pt>
                <c:pt idx="4">
                  <c:v>1</c:v>
                </c:pt>
                <c:pt idx="5">
                  <c:v>0</c:v>
                </c:pt>
                <c:pt idx="6">
                  <c:v>0</c:v>
                </c:pt>
                <c:pt idx="7">
                  <c:v>5</c:v>
                </c:pt>
                <c:pt idx="8">
                  <c:v>4</c:v>
                </c:pt>
              </c:numCache>
            </c:numRef>
          </c:val>
          <c:extLst>
            <c:ext xmlns:c16="http://schemas.microsoft.com/office/drawing/2014/chart" uri="{C3380CC4-5D6E-409C-BE32-E72D297353CC}">
              <c16:uniqueId val="{00000001-1A9C-4F1D-AE74-E22E8E63150B}"/>
            </c:ext>
          </c:extLst>
        </c:ser>
        <c:ser>
          <c:idx val="2"/>
          <c:order val="2"/>
          <c:tx>
            <c:strRef>
              <c:f>figures!$A$301</c:f>
              <c:strCache>
                <c:ptCount val="1"/>
                <c:pt idx="0">
                  <c:v>Production / Consumption</c:v>
                </c:pt>
              </c:strCache>
            </c:strRef>
          </c:tx>
          <c:invertIfNegative val="0"/>
          <c:cat>
            <c:strRef>
              <c:f>figures!$B$298:$J$298</c:f>
              <c:strCache>
                <c:ptCount val="9"/>
                <c:pt idx="0">
                  <c:v>economic</c:v>
                </c:pt>
                <c:pt idx="1">
                  <c:v>fiscal</c:v>
                </c:pt>
                <c:pt idx="2">
                  <c:v>voluntary agreements</c:v>
                </c:pt>
                <c:pt idx="3">
                  <c:v>regulation</c:v>
                </c:pt>
                <c:pt idx="4">
                  <c:v>information</c:v>
                </c:pt>
                <c:pt idx="5">
                  <c:v>education</c:v>
                </c:pt>
                <c:pt idx="6">
                  <c:v>R&amp;D</c:v>
                </c:pt>
                <c:pt idx="7">
                  <c:v>other</c:v>
                </c:pt>
                <c:pt idx="8">
                  <c:v>not specified</c:v>
                </c:pt>
              </c:strCache>
            </c:strRef>
          </c:cat>
          <c:val>
            <c:numRef>
              <c:f>figures!$B$301:$J$301</c:f>
              <c:numCache>
                <c:formatCode>General</c:formatCode>
                <c:ptCount val="9"/>
                <c:pt idx="0">
                  <c:v>3</c:v>
                </c:pt>
                <c:pt idx="1">
                  <c:v>2</c:v>
                </c:pt>
                <c:pt idx="2">
                  <c:v>0</c:v>
                </c:pt>
                <c:pt idx="3">
                  <c:v>1</c:v>
                </c:pt>
                <c:pt idx="4">
                  <c:v>2</c:v>
                </c:pt>
                <c:pt idx="5">
                  <c:v>1</c:v>
                </c:pt>
                <c:pt idx="6">
                  <c:v>3</c:v>
                </c:pt>
                <c:pt idx="7">
                  <c:v>3</c:v>
                </c:pt>
                <c:pt idx="8">
                  <c:v>5</c:v>
                </c:pt>
              </c:numCache>
            </c:numRef>
          </c:val>
          <c:extLst>
            <c:ext xmlns:c16="http://schemas.microsoft.com/office/drawing/2014/chart" uri="{C3380CC4-5D6E-409C-BE32-E72D297353CC}">
              <c16:uniqueId val="{00000002-1A9C-4F1D-AE74-E22E8E63150B}"/>
            </c:ext>
          </c:extLst>
        </c:ser>
        <c:ser>
          <c:idx val="3"/>
          <c:order val="3"/>
          <c:tx>
            <c:strRef>
              <c:f>figures!$A$302</c:f>
              <c:strCache>
                <c:ptCount val="1"/>
                <c:pt idx="0">
                  <c:v>Agriculture / Nutrition</c:v>
                </c:pt>
              </c:strCache>
            </c:strRef>
          </c:tx>
          <c:invertIfNegative val="0"/>
          <c:cat>
            <c:strRef>
              <c:f>figures!$B$298:$J$298</c:f>
              <c:strCache>
                <c:ptCount val="9"/>
                <c:pt idx="0">
                  <c:v>economic</c:v>
                </c:pt>
                <c:pt idx="1">
                  <c:v>fiscal</c:v>
                </c:pt>
                <c:pt idx="2">
                  <c:v>voluntary agreements</c:v>
                </c:pt>
                <c:pt idx="3">
                  <c:v>regulation</c:v>
                </c:pt>
                <c:pt idx="4">
                  <c:v>information</c:v>
                </c:pt>
                <c:pt idx="5">
                  <c:v>education</c:v>
                </c:pt>
                <c:pt idx="6">
                  <c:v>R&amp;D</c:v>
                </c:pt>
                <c:pt idx="7">
                  <c:v>other</c:v>
                </c:pt>
                <c:pt idx="8">
                  <c:v>not specified</c:v>
                </c:pt>
              </c:strCache>
            </c:strRef>
          </c:cat>
          <c:val>
            <c:numRef>
              <c:f>figures!$B$302:$J$302</c:f>
              <c:numCache>
                <c:formatCode>General</c:formatCode>
                <c:ptCount val="9"/>
                <c:pt idx="0">
                  <c:v>1</c:v>
                </c:pt>
                <c:pt idx="1">
                  <c:v>0</c:v>
                </c:pt>
                <c:pt idx="2">
                  <c:v>1</c:v>
                </c:pt>
                <c:pt idx="3">
                  <c:v>0</c:v>
                </c:pt>
                <c:pt idx="4">
                  <c:v>5</c:v>
                </c:pt>
                <c:pt idx="5">
                  <c:v>0</c:v>
                </c:pt>
                <c:pt idx="6">
                  <c:v>1</c:v>
                </c:pt>
                <c:pt idx="7">
                  <c:v>1</c:v>
                </c:pt>
                <c:pt idx="8">
                  <c:v>6</c:v>
                </c:pt>
              </c:numCache>
            </c:numRef>
          </c:val>
          <c:extLst>
            <c:ext xmlns:c16="http://schemas.microsoft.com/office/drawing/2014/chart" uri="{C3380CC4-5D6E-409C-BE32-E72D297353CC}">
              <c16:uniqueId val="{00000003-1A9C-4F1D-AE74-E22E8E63150B}"/>
            </c:ext>
          </c:extLst>
        </c:ser>
        <c:ser>
          <c:idx val="4"/>
          <c:order val="4"/>
          <c:tx>
            <c:strRef>
              <c:f>figures!$A$303</c:f>
              <c:strCache>
                <c:ptCount val="1"/>
                <c:pt idx="0">
                  <c:v>Cross-sectoral</c:v>
                </c:pt>
              </c:strCache>
            </c:strRef>
          </c:tx>
          <c:invertIfNegative val="0"/>
          <c:cat>
            <c:strRef>
              <c:f>figures!$B$298:$J$298</c:f>
              <c:strCache>
                <c:ptCount val="9"/>
                <c:pt idx="0">
                  <c:v>economic</c:v>
                </c:pt>
                <c:pt idx="1">
                  <c:v>fiscal</c:v>
                </c:pt>
                <c:pt idx="2">
                  <c:v>voluntary agreements</c:v>
                </c:pt>
                <c:pt idx="3">
                  <c:v>regulation</c:v>
                </c:pt>
                <c:pt idx="4">
                  <c:v>information</c:v>
                </c:pt>
                <c:pt idx="5">
                  <c:v>education</c:v>
                </c:pt>
                <c:pt idx="6">
                  <c:v>R&amp;D</c:v>
                </c:pt>
                <c:pt idx="7">
                  <c:v>other</c:v>
                </c:pt>
                <c:pt idx="8">
                  <c:v>not specified</c:v>
                </c:pt>
              </c:strCache>
            </c:strRef>
          </c:cat>
          <c:val>
            <c:numRef>
              <c:f>figures!$B$303:$J$303</c:f>
              <c:numCache>
                <c:formatCode>General</c:formatCode>
                <c:ptCount val="9"/>
              </c:numCache>
            </c:numRef>
          </c:val>
          <c:extLst>
            <c:ext xmlns:c16="http://schemas.microsoft.com/office/drawing/2014/chart" uri="{C3380CC4-5D6E-409C-BE32-E72D297353CC}">
              <c16:uniqueId val="{00000004-1A9C-4F1D-AE74-E22E8E63150B}"/>
            </c:ext>
          </c:extLst>
        </c:ser>
        <c:dLbls>
          <c:showLegendKey val="0"/>
          <c:showVal val="0"/>
          <c:showCatName val="0"/>
          <c:showSerName val="0"/>
          <c:showPercent val="0"/>
          <c:showBubbleSize val="0"/>
        </c:dLbls>
        <c:gapWidth val="150"/>
        <c:overlap val="100"/>
        <c:axId val="2120352488"/>
        <c:axId val="2130316808"/>
      </c:barChart>
      <c:catAx>
        <c:axId val="2120352488"/>
        <c:scaling>
          <c:orientation val="minMax"/>
        </c:scaling>
        <c:delete val="0"/>
        <c:axPos val="b"/>
        <c:numFmt formatCode="General" sourceLinked="0"/>
        <c:majorTickMark val="out"/>
        <c:minorTickMark val="none"/>
        <c:tickLblPos val="nextTo"/>
        <c:crossAx val="2130316808"/>
        <c:crosses val="autoZero"/>
        <c:auto val="1"/>
        <c:lblAlgn val="ctr"/>
        <c:lblOffset val="100"/>
        <c:noMultiLvlLbl val="0"/>
      </c:catAx>
      <c:valAx>
        <c:axId val="2130316808"/>
        <c:scaling>
          <c:orientation val="minMax"/>
        </c:scaling>
        <c:delete val="0"/>
        <c:axPos val="l"/>
        <c:majorGridlines/>
        <c:numFmt formatCode="General" sourceLinked="1"/>
        <c:majorTickMark val="out"/>
        <c:minorTickMark val="none"/>
        <c:tickLblPos val="nextTo"/>
        <c:crossAx val="2120352488"/>
        <c:crosses val="autoZero"/>
        <c:crossBetween val="between"/>
      </c:valAx>
    </c:plotArea>
    <c:legend>
      <c:legendPos val="r"/>
      <c:layout>
        <c:manualLayout>
          <c:xMode val="edge"/>
          <c:yMode val="edge"/>
          <c:x val="0.61369749611979596"/>
          <c:y val="0.193598382267826"/>
          <c:w val="0.34542101156274402"/>
          <c:h val="0.53219220335026796"/>
        </c:manualLayout>
      </c:layout>
      <c:overlay val="0"/>
    </c:legend>
    <c:plotVisOnly val="1"/>
    <c:dispBlanksAs val="gap"/>
    <c:showDLblsOverMax val="0"/>
  </c:chart>
  <c:spPr>
    <a:ln>
      <a:noFill/>
    </a:ln>
  </c:spPr>
  <c:txPr>
    <a:bodyPr/>
    <a:lstStyle/>
    <a:p>
      <a:pPr>
        <a:defRPr>
          <a:latin typeface="Avenir Medium"/>
        </a:defRPr>
      </a:pPr>
      <a:endParaRPr lang="de-DE"/>
    </a:p>
  </c:txPr>
  <c:printSettings>
    <c:headerFooter/>
    <c:pageMargins b="1" l="0.75" r="0.75" t="1" header="0.5" footer="0.5"/>
    <c:pageSetup paperSize="0" orientation="portrait" horizontalDpi="-4" vertic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170594199101892"/>
          <c:y val="3.7854817610632502E-2"/>
          <c:w val="0.73751418740423103"/>
          <c:h val="0.57938494297344501"/>
        </c:manualLayout>
      </c:layout>
      <c:bubbleChart>
        <c:varyColors val="0"/>
        <c:ser>
          <c:idx val="0"/>
          <c:order val="0"/>
          <c:tx>
            <c:v>general</c:v>
          </c:tx>
          <c:spPr>
            <a:pattFill prst="pct5">
              <a:fgClr>
                <a:schemeClr val="accent1"/>
              </a:fgClr>
              <a:bgClr>
                <a:schemeClr val="bg1"/>
              </a:bgClr>
            </a:pattFill>
            <a:ln w="6350">
              <a:solidFill>
                <a:schemeClr val="accent1"/>
              </a:solidFill>
            </a:ln>
          </c:spPr>
          <c:invertIfNegative val="0"/>
          <c:xVal>
            <c:numRef>
              <c:f>figures!$A$113:$A$157</c:f>
              <c:numCache>
                <c:formatCode>General</c:formatCode>
                <c:ptCount val="45"/>
                <c:pt idx="0">
                  <c:v>1</c:v>
                </c:pt>
                <c:pt idx="1">
                  <c:v>1</c:v>
                </c:pt>
                <c:pt idx="2">
                  <c:v>1</c:v>
                </c:pt>
                <c:pt idx="3">
                  <c:v>1</c:v>
                </c:pt>
                <c:pt idx="4">
                  <c:v>1</c:v>
                </c:pt>
                <c:pt idx="5">
                  <c:v>2</c:v>
                </c:pt>
                <c:pt idx="6">
                  <c:v>2</c:v>
                </c:pt>
                <c:pt idx="7">
                  <c:v>2</c:v>
                </c:pt>
                <c:pt idx="8">
                  <c:v>2</c:v>
                </c:pt>
                <c:pt idx="9">
                  <c:v>2</c:v>
                </c:pt>
                <c:pt idx="10">
                  <c:v>3</c:v>
                </c:pt>
                <c:pt idx="11">
                  <c:v>3</c:v>
                </c:pt>
                <c:pt idx="12">
                  <c:v>3</c:v>
                </c:pt>
                <c:pt idx="13">
                  <c:v>3</c:v>
                </c:pt>
                <c:pt idx="14">
                  <c:v>3</c:v>
                </c:pt>
                <c:pt idx="15">
                  <c:v>4</c:v>
                </c:pt>
                <c:pt idx="16">
                  <c:v>4</c:v>
                </c:pt>
                <c:pt idx="17">
                  <c:v>4</c:v>
                </c:pt>
                <c:pt idx="18">
                  <c:v>4</c:v>
                </c:pt>
                <c:pt idx="19">
                  <c:v>4</c:v>
                </c:pt>
                <c:pt idx="20">
                  <c:v>5</c:v>
                </c:pt>
                <c:pt idx="21">
                  <c:v>5</c:v>
                </c:pt>
                <c:pt idx="22">
                  <c:v>5</c:v>
                </c:pt>
                <c:pt idx="23">
                  <c:v>5</c:v>
                </c:pt>
                <c:pt idx="24">
                  <c:v>5</c:v>
                </c:pt>
                <c:pt idx="25">
                  <c:v>6</c:v>
                </c:pt>
                <c:pt idx="26">
                  <c:v>6</c:v>
                </c:pt>
                <c:pt idx="27">
                  <c:v>6</c:v>
                </c:pt>
                <c:pt idx="28">
                  <c:v>6</c:v>
                </c:pt>
                <c:pt idx="29">
                  <c:v>6</c:v>
                </c:pt>
                <c:pt idx="30">
                  <c:v>7</c:v>
                </c:pt>
                <c:pt idx="31">
                  <c:v>7</c:v>
                </c:pt>
                <c:pt idx="32">
                  <c:v>7</c:v>
                </c:pt>
                <c:pt idx="33">
                  <c:v>7</c:v>
                </c:pt>
                <c:pt idx="34">
                  <c:v>7</c:v>
                </c:pt>
                <c:pt idx="35">
                  <c:v>8</c:v>
                </c:pt>
                <c:pt idx="36">
                  <c:v>8</c:v>
                </c:pt>
                <c:pt idx="37">
                  <c:v>8</c:v>
                </c:pt>
                <c:pt idx="38">
                  <c:v>8</c:v>
                </c:pt>
                <c:pt idx="39">
                  <c:v>8</c:v>
                </c:pt>
                <c:pt idx="40">
                  <c:v>9</c:v>
                </c:pt>
                <c:pt idx="41">
                  <c:v>9</c:v>
                </c:pt>
                <c:pt idx="42">
                  <c:v>9</c:v>
                </c:pt>
                <c:pt idx="43">
                  <c:v>9</c:v>
                </c:pt>
                <c:pt idx="44">
                  <c:v>9</c:v>
                </c:pt>
              </c:numCache>
            </c:numRef>
          </c:xVal>
          <c:yVal>
            <c:numRef>
              <c:f>figures!$B$113:$B$157</c:f>
              <c:numCache>
                <c:formatCode>General</c:formatCode>
                <c:ptCount val="45"/>
                <c:pt idx="0">
                  <c:v>1</c:v>
                </c:pt>
                <c:pt idx="1">
                  <c:v>2</c:v>
                </c:pt>
                <c:pt idx="2">
                  <c:v>3</c:v>
                </c:pt>
                <c:pt idx="3">
                  <c:v>4</c:v>
                </c:pt>
                <c:pt idx="4">
                  <c:v>5</c:v>
                </c:pt>
                <c:pt idx="5">
                  <c:v>1</c:v>
                </c:pt>
                <c:pt idx="6">
                  <c:v>2</c:v>
                </c:pt>
                <c:pt idx="7">
                  <c:v>3</c:v>
                </c:pt>
                <c:pt idx="8">
                  <c:v>4</c:v>
                </c:pt>
                <c:pt idx="9">
                  <c:v>5</c:v>
                </c:pt>
                <c:pt idx="10">
                  <c:v>1</c:v>
                </c:pt>
                <c:pt idx="11">
                  <c:v>2</c:v>
                </c:pt>
                <c:pt idx="12">
                  <c:v>3</c:v>
                </c:pt>
                <c:pt idx="13">
                  <c:v>4</c:v>
                </c:pt>
                <c:pt idx="14">
                  <c:v>5</c:v>
                </c:pt>
                <c:pt idx="15">
                  <c:v>1</c:v>
                </c:pt>
                <c:pt idx="16">
                  <c:v>2</c:v>
                </c:pt>
                <c:pt idx="17">
                  <c:v>3</c:v>
                </c:pt>
                <c:pt idx="18">
                  <c:v>4</c:v>
                </c:pt>
                <c:pt idx="19">
                  <c:v>5</c:v>
                </c:pt>
                <c:pt idx="20">
                  <c:v>1</c:v>
                </c:pt>
                <c:pt idx="21">
                  <c:v>2</c:v>
                </c:pt>
                <c:pt idx="22">
                  <c:v>3</c:v>
                </c:pt>
                <c:pt idx="23">
                  <c:v>4</c:v>
                </c:pt>
                <c:pt idx="24">
                  <c:v>5</c:v>
                </c:pt>
                <c:pt idx="25">
                  <c:v>1</c:v>
                </c:pt>
                <c:pt idx="26">
                  <c:v>2</c:v>
                </c:pt>
                <c:pt idx="27">
                  <c:v>3</c:v>
                </c:pt>
                <c:pt idx="28">
                  <c:v>4</c:v>
                </c:pt>
                <c:pt idx="29">
                  <c:v>5</c:v>
                </c:pt>
                <c:pt idx="30">
                  <c:v>1</c:v>
                </c:pt>
                <c:pt idx="31">
                  <c:v>2</c:v>
                </c:pt>
                <c:pt idx="32">
                  <c:v>3</c:v>
                </c:pt>
                <c:pt idx="33">
                  <c:v>4</c:v>
                </c:pt>
                <c:pt idx="34">
                  <c:v>5</c:v>
                </c:pt>
                <c:pt idx="35">
                  <c:v>1</c:v>
                </c:pt>
                <c:pt idx="36">
                  <c:v>2</c:v>
                </c:pt>
                <c:pt idx="37">
                  <c:v>3</c:v>
                </c:pt>
                <c:pt idx="38">
                  <c:v>4</c:v>
                </c:pt>
                <c:pt idx="39">
                  <c:v>5</c:v>
                </c:pt>
                <c:pt idx="40">
                  <c:v>1</c:v>
                </c:pt>
                <c:pt idx="41">
                  <c:v>2</c:v>
                </c:pt>
                <c:pt idx="42">
                  <c:v>3</c:v>
                </c:pt>
                <c:pt idx="43">
                  <c:v>4</c:v>
                </c:pt>
                <c:pt idx="44">
                  <c:v>5</c:v>
                </c:pt>
              </c:numCache>
            </c:numRef>
          </c:yVal>
          <c:bubbleSize>
            <c:numRef>
              <c:f>figures!$C$113:$C$157</c:f>
              <c:numCache>
                <c:formatCode>General</c:formatCode>
                <c:ptCount val="45"/>
                <c:pt idx="0">
                  <c:v>0</c:v>
                </c:pt>
                <c:pt idx="1">
                  <c:v>26</c:v>
                </c:pt>
                <c:pt idx="2">
                  <c:v>7</c:v>
                </c:pt>
                <c:pt idx="3">
                  <c:v>2</c:v>
                </c:pt>
                <c:pt idx="4">
                  <c:v>19</c:v>
                </c:pt>
                <c:pt idx="5">
                  <c:v>0</c:v>
                </c:pt>
                <c:pt idx="6">
                  <c:v>63</c:v>
                </c:pt>
                <c:pt idx="7">
                  <c:v>4</c:v>
                </c:pt>
                <c:pt idx="8">
                  <c:v>3</c:v>
                </c:pt>
                <c:pt idx="9">
                  <c:v>4</c:v>
                </c:pt>
                <c:pt idx="10">
                  <c:v>0</c:v>
                </c:pt>
                <c:pt idx="11">
                  <c:v>3</c:v>
                </c:pt>
                <c:pt idx="12">
                  <c:v>0</c:v>
                </c:pt>
                <c:pt idx="13">
                  <c:v>1</c:v>
                </c:pt>
                <c:pt idx="14">
                  <c:v>0</c:v>
                </c:pt>
                <c:pt idx="15">
                  <c:v>1</c:v>
                </c:pt>
                <c:pt idx="16">
                  <c:v>15</c:v>
                </c:pt>
                <c:pt idx="17">
                  <c:v>6</c:v>
                </c:pt>
                <c:pt idx="18">
                  <c:v>2</c:v>
                </c:pt>
                <c:pt idx="19">
                  <c:v>1</c:v>
                </c:pt>
                <c:pt idx="20">
                  <c:v>5</c:v>
                </c:pt>
                <c:pt idx="21">
                  <c:v>10</c:v>
                </c:pt>
                <c:pt idx="22">
                  <c:v>4</c:v>
                </c:pt>
                <c:pt idx="23">
                  <c:v>7</c:v>
                </c:pt>
                <c:pt idx="24">
                  <c:v>4</c:v>
                </c:pt>
                <c:pt idx="25">
                  <c:v>0</c:v>
                </c:pt>
                <c:pt idx="26">
                  <c:v>2</c:v>
                </c:pt>
                <c:pt idx="27">
                  <c:v>1</c:v>
                </c:pt>
                <c:pt idx="28">
                  <c:v>0</c:v>
                </c:pt>
                <c:pt idx="29">
                  <c:v>3</c:v>
                </c:pt>
                <c:pt idx="30">
                  <c:v>1</c:v>
                </c:pt>
                <c:pt idx="31">
                  <c:v>4</c:v>
                </c:pt>
                <c:pt idx="32">
                  <c:v>4</c:v>
                </c:pt>
                <c:pt idx="33">
                  <c:v>1</c:v>
                </c:pt>
                <c:pt idx="34">
                  <c:v>0</c:v>
                </c:pt>
                <c:pt idx="35">
                  <c:v>3</c:v>
                </c:pt>
                <c:pt idx="36">
                  <c:v>24</c:v>
                </c:pt>
                <c:pt idx="37">
                  <c:v>5</c:v>
                </c:pt>
                <c:pt idx="38">
                  <c:v>2</c:v>
                </c:pt>
                <c:pt idx="39">
                  <c:v>3</c:v>
                </c:pt>
                <c:pt idx="40">
                  <c:v>5</c:v>
                </c:pt>
                <c:pt idx="41">
                  <c:v>19</c:v>
                </c:pt>
                <c:pt idx="42">
                  <c:v>7</c:v>
                </c:pt>
                <c:pt idx="43">
                  <c:v>8</c:v>
                </c:pt>
                <c:pt idx="44">
                  <c:v>2</c:v>
                </c:pt>
              </c:numCache>
            </c:numRef>
          </c:bubbleSize>
          <c:bubble3D val="0"/>
          <c:extLst>
            <c:ext xmlns:c16="http://schemas.microsoft.com/office/drawing/2014/chart" uri="{C3380CC4-5D6E-409C-BE32-E72D297353CC}">
              <c16:uniqueId val="{00000000-3611-4363-BE3B-ADE3A6C240B0}"/>
            </c:ext>
          </c:extLst>
        </c:ser>
        <c:ser>
          <c:idx val="2"/>
          <c:order val="1"/>
          <c:tx>
            <c:v>substitution</c:v>
          </c:tx>
          <c:spPr>
            <a:pattFill prst="wdDnDiag">
              <a:fgClr>
                <a:schemeClr val="accent1"/>
              </a:fgClr>
              <a:bgClr>
                <a:schemeClr val="bg1"/>
              </a:bgClr>
            </a:pattFill>
            <a:ln w="6350">
              <a:solidFill>
                <a:schemeClr val="accent1"/>
              </a:solidFill>
            </a:ln>
          </c:spPr>
          <c:invertIfNegative val="0"/>
          <c:xVal>
            <c:numRef>
              <c:f>figures!$A$158:$A$202</c:f>
              <c:numCache>
                <c:formatCode>General</c:formatCode>
                <c:ptCount val="45"/>
                <c:pt idx="0">
                  <c:v>1</c:v>
                </c:pt>
                <c:pt idx="1">
                  <c:v>1</c:v>
                </c:pt>
                <c:pt idx="2">
                  <c:v>1</c:v>
                </c:pt>
                <c:pt idx="3">
                  <c:v>1</c:v>
                </c:pt>
                <c:pt idx="4">
                  <c:v>1</c:v>
                </c:pt>
                <c:pt idx="5">
                  <c:v>2</c:v>
                </c:pt>
                <c:pt idx="6">
                  <c:v>2</c:v>
                </c:pt>
                <c:pt idx="7">
                  <c:v>2</c:v>
                </c:pt>
                <c:pt idx="8">
                  <c:v>2</c:v>
                </c:pt>
                <c:pt idx="9">
                  <c:v>2</c:v>
                </c:pt>
                <c:pt idx="10">
                  <c:v>3</c:v>
                </c:pt>
                <c:pt idx="11">
                  <c:v>3</c:v>
                </c:pt>
                <c:pt idx="12">
                  <c:v>3</c:v>
                </c:pt>
                <c:pt idx="13">
                  <c:v>3</c:v>
                </c:pt>
                <c:pt idx="14">
                  <c:v>3</c:v>
                </c:pt>
                <c:pt idx="15">
                  <c:v>4</c:v>
                </c:pt>
                <c:pt idx="16">
                  <c:v>4</c:v>
                </c:pt>
                <c:pt idx="17">
                  <c:v>4</c:v>
                </c:pt>
                <c:pt idx="18">
                  <c:v>4</c:v>
                </c:pt>
                <c:pt idx="19">
                  <c:v>4</c:v>
                </c:pt>
                <c:pt idx="20">
                  <c:v>5</c:v>
                </c:pt>
                <c:pt idx="21">
                  <c:v>5</c:v>
                </c:pt>
                <c:pt idx="22">
                  <c:v>5</c:v>
                </c:pt>
                <c:pt idx="23">
                  <c:v>5</c:v>
                </c:pt>
                <c:pt idx="24">
                  <c:v>5</c:v>
                </c:pt>
                <c:pt idx="25">
                  <c:v>6</c:v>
                </c:pt>
                <c:pt idx="26">
                  <c:v>6</c:v>
                </c:pt>
                <c:pt idx="27">
                  <c:v>6</c:v>
                </c:pt>
                <c:pt idx="28">
                  <c:v>6</c:v>
                </c:pt>
                <c:pt idx="29">
                  <c:v>6</c:v>
                </c:pt>
                <c:pt idx="30">
                  <c:v>7</c:v>
                </c:pt>
                <c:pt idx="31">
                  <c:v>7</c:v>
                </c:pt>
                <c:pt idx="32">
                  <c:v>7</c:v>
                </c:pt>
                <c:pt idx="33">
                  <c:v>7</c:v>
                </c:pt>
                <c:pt idx="34">
                  <c:v>7</c:v>
                </c:pt>
                <c:pt idx="35">
                  <c:v>8</c:v>
                </c:pt>
                <c:pt idx="36">
                  <c:v>8</c:v>
                </c:pt>
                <c:pt idx="37">
                  <c:v>8</c:v>
                </c:pt>
                <c:pt idx="38">
                  <c:v>8</c:v>
                </c:pt>
                <c:pt idx="39">
                  <c:v>8</c:v>
                </c:pt>
                <c:pt idx="40">
                  <c:v>9</c:v>
                </c:pt>
                <c:pt idx="41">
                  <c:v>9</c:v>
                </c:pt>
                <c:pt idx="42">
                  <c:v>9</c:v>
                </c:pt>
                <c:pt idx="43">
                  <c:v>9</c:v>
                </c:pt>
                <c:pt idx="44">
                  <c:v>9</c:v>
                </c:pt>
              </c:numCache>
            </c:numRef>
          </c:xVal>
          <c:yVal>
            <c:numRef>
              <c:f>figures!$B$158:$B$202</c:f>
              <c:numCache>
                <c:formatCode>General</c:formatCode>
                <c:ptCount val="45"/>
                <c:pt idx="0">
                  <c:v>1</c:v>
                </c:pt>
                <c:pt idx="1">
                  <c:v>2</c:v>
                </c:pt>
                <c:pt idx="2">
                  <c:v>3</c:v>
                </c:pt>
                <c:pt idx="3">
                  <c:v>4</c:v>
                </c:pt>
                <c:pt idx="4">
                  <c:v>5</c:v>
                </c:pt>
                <c:pt idx="5">
                  <c:v>1</c:v>
                </c:pt>
                <c:pt idx="6">
                  <c:v>2</c:v>
                </c:pt>
                <c:pt idx="7">
                  <c:v>3</c:v>
                </c:pt>
                <c:pt idx="8">
                  <c:v>4</c:v>
                </c:pt>
                <c:pt idx="9">
                  <c:v>5</c:v>
                </c:pt>
                <c:pt idx="10">
                  <c:v>1</c:v>
                </c:pt>
                <c:pt idx="11">
                  <c:v>2</c:v>
                </c:pt>
                <c:pt idx="12">
                  <c:v>3</c:v>
                </c:pt>
                <c:pt idx="13">
                  <c:v>4</c:v>
                </c:pt>
                <c:pt idx="14">
                  <c:v>5</c:v>
                </c:pt>
                <c:pt idx="15">
                  <c:v>1</c:v>
                </c:pt>
                <c:pt idx="16">
                  <c:v>2</c:v>
                </c:pt>
                <c:pt idx="17">
                  <c:v>3</c:v>
                </c:pt>
                <c:pt idx="18">
                  <c:v>4</c:v>
                </c:pt>
                <c:pt idx="19">
                  <c:v>5</c:v>
                </c:pt>
                <c:pt idx="20">
                  <c:v>1</c:v>
                </c:pt>
                <c:pt idx="21">
                  <c:v>2</c:v>
                </c:pt>
                <c:pt idx="22">
                  <c:v>3</c:v>
                </c:pt>
                <c:pt idx="23">
                  <c:v>4</c:v>
                </c:pt>
                <c:pt idx="24">
                  <c:v>5</c:v>
                </c:pt>
                <c:pt idx="25">
                  <c:v>1</c:v>
                </c:pt>
                <c:pt idx="26">
                  <c:v>2</c:v>
                </c:pt>
                <c:pt idx="27">
                  <c:v>3</c:v>
                </c:pt>
                <c:pt idx="28">
                  <c:v>4</c:v>
                </c:pt>
                <c:pt idx="29">
                  <c:v>5</c:v>
                </c:pt>
                <c:pt idx="30">
                  <c:v>1</c:v>
                </c:pt>
                <c:pt idx="31">
                  <c:v>2</c:v>
                </c:pt>
                <c:pt idx="32">
                  <c:v>3</c:v>
                </c:pt>
                <c:pt idx="33">
                  <c:v>4</c:v>
                </c:pt>
                <c:pt idx="34">
                  <c:v>5</c:v>
                </c:pt>
                <c:pt idx="35">
                  <c:v>1</c:v>
                </c:pt>
                <c:pt idx="36">
                  <c:v>2</c:v>
                </c:pt>
                <c:pt idx="37">
                  <c:v>3</c:v>
                </c:pt>
                <c:pt idx="38">
                  <c:v>4</c:v>
                </c:pt>
                <c:pt idx="39">
                  <c:v>5</c:v>
                </c:pt>
                <c:pt idx="40">
                  <c:v>1</c:v>
                </c:pt>
                <c:pt idx="41">
                  <c:v>2</c:v>
                </c:pt>
                <c:pt idx="42">
                  <c:v>3</c:v>
                </c:pt>
                <c:pt idx="43">
                  <c:v>4</c:v>
                </c:pt>
                <c:pt idx="44">
                  <c:v>5</c:v>
                </c:pt>
              </c:numCache>
            </c:numRef>
          </c:yVal>
          <c:bubbleSize>
            <c:numRef>
              <c:f>figures!$C$158:$C$202</c:f>
              <c:numCache>
                <c:formatCode>General</c:formatCode>
                <c:ptCount val="45"/>
                <c:pt idx="0">
                  <c:v>0</c:v>
                </c:pt>
                <c:pt idx="1">
                  <c:v>24</c:v>
                </c:pt>
                <c:pt idx="2">
                  <c:v>3</c:v>
                </c:pt>
                <c:pt idx="3">
                  <c:v>2</c:v>
                </c:pt>
                <c:pt idx="4">
                  <c:v>0</c:v>
                </c:pt>
                <c:pt idx="5">
                  <c:v>0</c:v>
                </c:pt>
                <c:pt idx="6">
                  <c:v>61</c:v>
                </c:pt>
                <c:pt idx="7">
                  <c:v>3</c:v>
                </c:pt>
                <c:pt idx="8">
                  <c:v>1</c:v>
                </c:pt>
                <c:pt idx="9">
                  <c:v>0</c:v>
                </c:pt>
                <c:pt idx="10">
                  <c:v>0</c:v>
                </c:pt>
                <c:pt idx="11">
                  <c:v>3</c:v>
                </c:pt>
                <c:pt idx="12">
                  <c:v>0</c:v>
                </c:pt>
                <c:pt idx="13">
                  <c:v>1</c:v>
                </c:pt>
                <c:pt idx="14">
                  <c:v>0</c:v>
                </c:pt>
                <c:pt idx="15">
                  <c:v>0</c:v>
                </c:pt>
                <c:pt idx="16">
                  <c:v>14</c:v>
                </c:pt>
                <c:pt idx="17">
                  <c:v>3</c:v>
                </c:pt>
                <c:pt idx="18">
                  <c:v>1</c:v>
                </c:pt>
                <c:pt idx="19">
                  <c:v>0</c:v>
                </c:pt>
                <c:pt idx="20">
                  <c:v>0</c:v>
                </c:pt>
                <c:pt idx="21">
                  <c:v>10</c:v>
                </c:pt>
                <c:pt idx="22">
                  <c:v>2</c:v>
                </c:pt>
                <c:pt idx="23">
                  <c:v>7</c:v>
                </c:pt>
                <c:pt idx="24">
                  <c:v>0</c:v>
                </c:pt>
                <c:pt idx="25">
                  <c:v>0</c:v>
                </c:pt>
                <c:pt idx="26">
                  <c:v>1</c:v>
                </c:pt>
                <c:pt idx="27">
                  <c:v>1</c:v>
                </c:pt>
                <c:pt idx="28">
                  <c:v>0</c:v>
                </c:pt>
                <c:pt idx="29">
                  <c:v>0</c:v>
                </c:pt>
                <c:pt idx="30">
                  <c:v>0</c:v>
                </c:pt>
                <c:pt idx="31">
                  <c:v>3</c:v>
                </c:pt>
                <c:pt idx="32">
                  <c:v>4</c:v>
                </c:pt>
                <c:pt idx="33">
                  <c:v>1</c:v>
                </c:pt>
                <c:pt idx="34">
                  <c:v>0</c:v>
                </c:pt>
                <c:pt idx="35">
                  <c:v>1</c:v>
                </c:pt>
                <c:pt idx="36">
                  <c:v>21</c:v>
                </c:pt>
                <c:pt idx="37">
                  <c:v>3</c:v>
                </c:pt>
                <c:pt idx="38">
                  <c:v>1</c:v>
                </c:pt>
                <c:pt idx="39">
                  <c:v>0</c:v>
                </c:pt>
                <c:pt idx="40">
                  <c:v>5</c:v>
                </c:pt>
                <c:pt idx="41">
                  <c:v>18</c:v>
                </c:pt>
                <c:pt idx="42">
                  <c:v>7</c:v>
                </c:pt>
                <c:pt idx="43">
                  <c:v>8</c:v>
                </c:pt>
                <c:pt idx="44">
                  <c:v>0</c:v>
                </c:pt>
              </c:numCache>
            </c:numRef>
          </c:bubbleSize>
          <c:bubble3D val="0"/>
          <c:extLst>
            <c:ext xmlns:c16="http://schemas.microsoft.com/office/drawing/2014/chart" uri="{C3380CC4-5D6E-409C-BE32-E72D297353CC}">
              <c16:uniqueId val="{00000000-C398-4815-88A0-227D9D815748}"/>
            </c:ext>
          </c:extLst>
        </c:ser>
        <c:ser>
          <c:idx val="1"/>
          <c:order val="2"/>
          <c:tx>
            <c:v>reduction</c:v>
          </c:tx>
          <c:spPr>
            <a:solidFill>
              <a:schemeClr val="accent1"/>
            </a:solidFill>
          </c:spPr>
          <c:invertIfNegative val="0"/>
          <c:xVal>
            <c:numRef>
              <c:f>figures!$A$203:$A$247</c:f>
              <c:numCache>
                <c:formatCode>General</c:formatCode>
                <c:ptCount val="45"/>
                <c:pt idx="0">
                  <c:v>1</c:v>
                </c:pt>
                <c:pt idx="1">
                  <c:v>1</c:v>
                </c:pt>
                <c:pt idx="2">
                  <c:v>1</c:v>
                </c:pt>
                <c:pt idx="3">
                  <c:v>1</c:v>
                </c:pt>
                <c:pt idx="4">
                  <c:v>1</c:v>
                </c:pt>
                <c:pt idx="5">
                  <c:v>2</c:v>
                </c:pt>
                <c:pt idx="6">
                  <c:v>2</c:v>
                </c:pt>
                <c:pt idx="7">
                  <c:v>2</c:v>
                </c:pt>
                <c:pt idx="8">
                  <c:v>2</c:v>
                </c:pt>
                <c:pt idx="9">
                  <c:v>2</c:v>
                </c:pt>
                <c:pt idx="10">
                  <c:v>3</c:v>
                </c:pt>
                <c:pt idx="11">
                  <c:v>3</c:v>
                </c:pt>
                <c:pt idx="12">
                  <c:v>3</c:v>
                </c:pt>
                <c:pt idx="13">
                  <c:v>3</c:v>
                </c:pt>
                <c:pt idx="14">
                  <c:v>3</c:v>
                </c:pt>
                <c:pt idx="15">
                  <c:v>4</c:v>
                </c:pt>
                <c:pt idx="16">
                  <c:v>4</c:v>
                </c:pt>
                <c:pt idx="17">
                  <c:v>4</c:v>
                </c:pt>
                <c:pt idx="18">
                  <c:v>4</c:v>
                </c:pt>
                <c:pt idx="19">
                  <c:v>4</c:v>
                </c:pt>
                <c:pt idx="20">
                  <c:v>5</c:v>
                </c:pt>
                <c:pt idx="21">
                  <c:v>5</c:v>
                </c:pt>
                <c:pt idx="22">
                  <c:v>5</c:v>
                </c:pt>
                <c:pt idx="23">
                  <c:v>5</c:v>
                </c:pt>
                <c:pt idx="24">
                  <c:v>5</c:v>
                </c:pt>
                <c:pt idx="25">
                  <c:v>6</c:v>
                </c:pt>
                <c:pt idx="26">
                  <c:v>6</c:v>
                </c:pt>
                <c:pt idx="27">
                  <c:v>6</c:v>
                </c:pt>
                <c:pt idx="28">
                  <c:v>6</c:v>
                </c:pt>
                <c:pt idx="29">
                  <c:v>6</c:v>
                </c:pt>
                <c:pt idx="30">
                  <c:v>7</c:v>
                </c:pt>
                <c:pt idx="31">
                  <c:v>7</c:v>
                </c:pt>
                <c:pt idx="32">
                  <c:v>7</c:v>
                </c:pt>
                <c:pt idx="33">
                  <c:v>7</c:v>
                </c:pt>
                <c:pt idx="34">
                  <c:v>7</c:v>
                </c:pt>
                <c:pt idx="35">
                  <c:v>8</c:v>
                </c:pt>
                <c:pt idx="36">
                  <c:v>8</c:v>
                </c:pt>
                <c:pt idx="37">
                  <c:v>8</c:v>
                </c:pt>
                <c:pt idx="38">
                  <c:v>8</c:v>
                </c:pt>
                <c:pt idx="39">
                  <c:v>8</c:v>
                </c:pt>
                <c:pt idx="40">
                  <c:v>9</c:v>
                </c:pt>
                <c:pt idx="41">
                  <c:v>9</c:v>
                </c:pt>
                <c:pt idx="42">
                  <c:v>9</c:v>
                </c:pt>
                <c:pt idx="43">
                  <c:v>9</c:v>
                </c:pt>
                <c:pt idx="44">
                  <c:v>9</c:v>
                </c:pt>
              </c:numCache>
            </c:numRef>
          </c:xVal>
          <c:yVal>
            <c:numRef>
              <c:f>figures!$B$203:$B$247</c:f>
              <c:numCache>
                <c:formatCode>General</c:formatCode>
                <c:ptCount val="45"/>
                <c:pt idx="0">
                  <c:v>1</c:v>
                </c:pt>
                <c:pt idx="1">
                  <c:v>2</c:v>
                </c:pt>
                <c:pt idx="2">
                  <c:v>3</c:v>
                </c:pt>
                <c:pt idx="3">
                  <c:v>4</c:v>
                </c:pt>
                <c:pt idx="4">
                  <c:v>5</c:v>
                </c:pt>
                <c:pt idx="5">
                  <c:v>1</c:v>
                </c:pt>
                <c:pt idx="6">
                  <c:v>2</c:v>
                </c:pt>
                <c:pt idx="7">
                  <c:v>3</c:v>
                </c:pt>
                <c:pt idx="8">
                  <c:v>4</c:v>
                </c:pt>
                <c:pt idx="9">
                  <c:v>5</c:v>
                </c:pt>
                <c:pt idx="10">
                  <c:v>1</c:v>
                </c:pt>
                <c:pt idx="11">
                  <c:v>2</c:v>
                </c:pt>
                <c:pt idx="12">
                  <c:v>3</c:v>
                </c:pt>
                <c:pt idx="13">
                  <c:v>4</c:v>
                </c:pt>
                <c:pt idx="14">
                  <c:v>5</c:v>
                </c:pt>
                <c:pt idx="15">
                  <c:v>1</c:v>
                </c:pt>
                <c:pt idx="16">
                  <c:v>2</c:v>
                </c:pt>
                <c:pt idx="17">
                  <c:v>3</c:v>
                </c:pt>
                <c:pt idx="18">
                  <c:v>4</c:v>
                </c:pt>
                <c:pt idx="19">
                  <c:v>5</c:v>
                </c:pt>
                <c:pt idx="20">
                  <c:v>1</c:v>
                </c:pt>
                <c:pt idx="21">
                  <c:v>2</c:v>
                </c:pt>
                <c:pt idx="22">
                  <c:v>3</c:v>
                </c:pt>
                <c:pt idx="23">
                  <c:v>4</c:v>
                </c:pt>
                <c:pt idx="24">
                  <c:v>5</c:v>
                </c:pt>
                <c:pt idx="25">
                  <c:v>1</c:v>
                </c:pt>
                <c:pt idx="26">
                  <c:v>2</c:v>
                </c:pt>
                <c:pt idx="27">
                  <c:v>3</c:v>
                </c:pt>
                <c:pt idx="28">
                  <c:v>4</c:v>
                </c:pt>
                <c:pt idx="29">
                  <c:v>5</c:v>
                </c:pt>
                <c:pt idx="30">
                  <c:v>1</c:v>
                </c:pt>
                <c:pt idx="31">
                  <c:v>2</c:v>
                </c:pt>
                <c:pt idx="32">
                  <c:v>3</c:v>
                </c:pt>
                <c:pt idx="33">
                  <c:v>4</c:v>
                </c:pt>
                <c:pt idx="34">
                  <c:v>5</c:v>
                </c:pt>
                <c:pt idx="35">
                  <c:v>1</c:v>
                </c:pt>
                <c:pt idx="36">
                  <c:v>2</c:v>
                </c:pt>
                <c:pt idx="37">
                  <c:v>3</c:v>
                </c:pt>
                <c:pt idx="38">
                  <c:v>4</c:v>
                </c:pt>
                <c:pt idx="39">
                  <c:v>5</c:v>
                </c:pt>
                <c:pt idx="40">
                  <c:v>1</c:v>
                </c:pt>
                <c:pt idx="41">
                  <c:v>2</c:v>
                </c:pt>
                <c:pt idx="42">
                  <c:v>3</c:v>
                </c:pt>
                <c:pt idx="43">
                  <c:v>4</c:v>
                </c:pt>
                <c:pt idx="44">
                  <c:v>5</c:v>
                </c:pt>
              </c:numCache>
            </c:numRef>
          </c:yVal>
          <c:bubbleSize>
            <c:numRef>
              <c:f>figures!$C$203:$C$247</c:f>
              <c:numCache>
                <c:formatCode>General</c:formatCode>
                <c:ptCount val="45"/>
                <c:pt idx="0">
                  <c:v>0</c:v>
                </c:pt>
                <c:pt idx="1">
                  <c:v>2</c:v>
                </c:pt>
                <c:pt idx="2">
                  <c:v>3</c:v>
                </c:pt>
                <c:pt idx="3">
                  <c:v>1</c:v>
                </c:pt>
                <c:pt idx="4">
                  <c:v>0</c:v>
                </c:pt>
                <c:pt idx="5">
                  <c:v>0</c:v>
                </c:pt>
                <c:pt idx="6">
                  <c:v>6</c:v>
                </c:pt>
                <c:pt idx="7">
                  <c:v>2</c:v>
                </c:pt>
                <c:pt idx="8">
                  <c:v>0</c:v>
                </c:pt>
                <c:pt idx="9">
                  <c:v>0</c:v>
                </c:pt>
                <c:pt idx="10">
                  <c:v>0</c:v>
                </c:pt>
                <c:pt idx="11">
                  <c:v>1</c:v>
                </c:pt>
                <c:pt idx="12">
                  <c:v>0</c:v>
                </c:pt>
                <c:pt idx="13">
                  <c:v>1</c:v>
                </c:pt>
                <c:pt idx="14">
                  <c:v>0</c:v>
                </c:pt>
                <c:pt idx="15">
                  <c:v>0</c:v>
                </c:pt>
                <c:pt idx="16">
                  <c:v>4</c:v>
                </c:pt>
                <c:pt idx="17">
                  <c:v>1</c:v>
                </c:pt>
                <c:pt idx="18">
                  <c:v>0</c:v>
                </c:pt>
                <c:pt idx="19">
                  <c:v>0</c:v>
                </c:pt>
                <c:pt idx="20">
                  <c:v>0</c:v>
                </c:pt>
                <c:pt idx="21">
                  <c:v>1</c:v>
                </c:pt>
                <c:pt idx="22">
                  <c:v>2</c:v>
                </c:pt>
                <c:pt idx="23">
                  <c:v>5</c:v>
                </c:pt>
                <c:pt idx="24">
                  <c:v>0</c:v>
                </c:pt>
                <c:pt idx="25">
                  <c:v>0</c:v>
                </c:pt>
                <c:pt idx="26">
                  <c:v>0</c:v>
                </c:pt>
                <c:pt idx="27">
                  <c:v>1</c:v>
                </c:pt>
                <c:pt idx="28">
                  <c:v>0</c:v>
                </c:pt>
                <c:pt idx="29">
                  <c:v>0</c:v>
                </c:pt>
                <c:pt idx="30">
                  <c:v>0</c:v>
                </c:pt>
                <c:pt idx="31">
                  <c:v>0</c:v>
                </c:pt>
                <c:pt idx="32">
                  <c:v>3</c:v>
                </c:pt>
                <c:pt idx="33">
                  <c:v>1</c:v>
                </c:pt>
                <c:pt idx="34">
                  <c:v>0</c:v>
                </c:pt>
                <c:pt idx="35">
                  <c:v>0</c:v>
                </c:pt>
                <c:pt idx="36">
                  <c:v>5</c:v>
                </c:pt>
                <c:pt idx="37">
                  <c:v>3</c:v>
                </c:pt>
                <c:pt idx="38">
                  <c:v>1</c:v>
                </c:pt>
                <c:pt idx="39">
                  <c:v>0</c:v>
                </c:pt>
                <c:pt idx="40">
                  <c:v>5</c:v>
                </c:pt>
                <c:pt idx="41">
                  <c:v>4</c:v>
                </c:pt>
                <c:pt idx="42">
                  <c:v>5</c:v>
                </c:pt>
                <c:pt idx="43">
                  <c:v>6</c:v>
                </c:pt>
                <c:pt idx="44">
                  <c:v>0</c:v>
                </c:pt>
              </c:numCache>
            </c:numRef>
          </c:bubbleSize>
          <c:bubble3D val="0"/>
          <c:extLst>
            <c:ext xmlns:c16="http://schemas.microsoft.com/office/drawing/2014/chart" uri="{C3380CC4-5D6E-409C-BE32-E72D297353CC}">
              <c16:uniqueId val="{00000001-3611-4363-BE3B-ADE3A6C240B0}"/>
            </c:ext>
          </c:extLst>
        </c:ser>
        <c:dLbls>
          <c:showLegendKey val="0"/>
          <c:showVal val="0"/>
          <c:showCatName val="0"/>
          <c:showSerName val="0"/>
          <c:showPercent val="0"/>
          <c:showBubbleSize val="0"/>
        </c:dLbls>
        <c:bubbleScale val="100"/>
        <c:showNegBubbles val="0"/>
        <c:axId val="2130686248"/>
        <c:axId val="2040332232"/>
      </c:bubbleChart>
      <c:valAx>
        <c:axId val="2130686248"/>
        <c:scaling>
          <c:orientation val="minMax"/>
          <c:max val="10"/>
          <c:min val="0"/>
        </c:scaling>
        <c:delete val="1"/>
        <c:axPos val="b"/>
        <c:title>
          <c:tx>
            <c:rich>
              <a:bodyPr/>
              <a:lstStyle/>
              <a:p>
                <a:pPr>
                  <a:defRPr/>
                </a:pPr>
                <a:r>
                  <a:rPr lang="de-DE"/>
                  <a:t>Instrument type</a:t>
                </a:r>
              </a:p>
            </c:rich>
          </c:tx>
          <c:layout>
            <c:manualLayout>
              <c:xMode val="edge"/>
              <c:yMode val="edge"/>
              <c:x val="0.76170519496023437"/>
              <c:y val="0.89219797846688986"/>
            </c:manualLayout>
          </c:layout>
          <c:overlay val="0"/>
        </c:title>
        <c:numFmt formatCode="General" sourceLinked="1"/>
        <c:majorTickMark val="out"/>
        <c:minorTickMark val="none"/>
        <c:tickLblPos val="nextTo"/>
        <c:crossAx val="2040332232"/>
        <c:crosses val="autoZero"/>
        <c:crossBetween val="midCat"/>
      </c:valAx>
      <c:valAx>
        <c:axId val="2040332232"/>
        <c:scaling>
          <c:orientation val="minMax"/>
        </c:scaling>
        <c:delete val="1"/>
        <c:axPos val="l"/>
        <c:majorGridlines/>
        <c:title>
          <c:tx>
            <c:rich>
              <a:bodyPr rot="0" vert="horz"/>
              <a:lstStyle/>
              <a:p>
                <a:pPr>
                  <a:defRPr/>
                </a:pPr>
                <a:r>
                  <a:rPr lang="de-DE"/>
                  <a:t>Sector</a:t>
                </a:r>
              </a:p>
            </c:rich>
          </c:tx>
          <c:layout>
            <c:manualLayout>
              <c:xMode val="edge"/>
              <c:yMode val="edge"/>
              <c:x val="0.16887584830709432"/>
              <c:y val="2.4468007243305234E-2"/>
            </c:manualLayout>
          </c:layout>
          <c:overlay val="0"/>
        </c:title>
        <c:numFmt formatCode="General" sourceLinked="1"/>
        <c:majorTickMark val="out"/>
        <c:minorTickMark val="none"/>
        <c:tickLblPos val="nextTo"/>
        <c:crossAx val="2130686248"/>
        <c:crosses val="autoZero"/>
        <c:crossBetween val="midCat"/>
      </c:valAx>
    </c:plotArea>
    <c:legend>
      <c:legendPos val="l"/>
      <c:layout>
        <c:manualLayout>
          <c:xMode val="edge"/>
          <c:yMode val="edge"/>
          <c:x val="0"/>
          <c:y val="0.66146841556770308"/>
          <c:w val="0.24046018802109001"/>
          <c:h val="0.20576780568418038"/>
        </c:manualLayout>
      </c:layout>
      <c:overlay val="0"/>
      <c:txPr>
        <a:bodyPr/>
        <a:lstStyle/>
        <a:p>
          <a:pPr>
            <a:defRPr baseline="0"/>
          </a:pPr>
          <a:endParaRPr lang="de-DE"/>
        </a:p>
      </c:txPr>
    </c:legend>
    <c:plotVisOnly val="1"/>
    <c:dispBlanksAs val="gap"/>
    <c:showDLblsOverMax val="0"/>
  </c:chart>
  <c:spPr>
    <a:ln>
      <a:noFill/>
    </a:ln>
  </c:spPr>
  <c:txPr>
    <a:bodyPr/>
    <a:lstStyle/>
    <a:p>
      <a:pPr>
        <a:defRPr sz="1400" baseline="0">
          <a:latin typeface="Avenir medium"/>
        </a:defRPr>
      </a:pPr>
      <a:endParaRPr lang="de-DE"/>
    </a:p>
  </c:txPr>
  <c:printSettings>
    <c:headerFooter/>
    <c:pageMargins b="1" l="0.75" r="0.75" t="1" header="0.5" footer="0.5"/>
    <c:pageSetup paperSize="0" orientation="portrait" horizontalDpi="-4" vertic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45978693708156"/>
          <c:y val="7.8769590468494508E-2"/>
          <c:w val="0.63990769036794659"/>
          <c:h val="0.75215229944680195"/>
        </c:manualLayout>
      </c:layout>
      <c:barChart>
        <c:barDir val="col"/>
        <c:grouping val="stacked"/>
        <c:varyColors val="0"/>
        <c:ser>
          <c:idx val="0"/>
          <c:order val="0"/>
          <c:tx>
            <c:strRef>
              <c:f>figures!$E$259</c:f>
              <c:strCache>
                <c:ptCount val="1"/>
                <c:pt idx="0">
                  <c:v>reduction</c:v>
                </c:pt>
              </c:strCache>
            </c:strRef>
          </c:tx>
          <c:spPr>
            <a:ln>
              <a:solidFill>
                <a:schemeClr val="accent1"/>
              </a:solidFill>
            </a:ln>
          </c:spPr>
          <c:invertIfNegative val="0"/>
          <c:cat>
            <c:strRef>
              <c:f>figures!$D$260:$D$264</c:f>
              <c:strCache>
                <c:ptCount val="5"/>
                <c:pt idx="0">
                  <c:v>Buildings</c:v>
                </c:pt>
                <c:pt idx="1">
                  <c:v>Transport</c:v>
                </c:pt>
                <c:pt idx="2">
                  <c:v>Production / Consumption</c:v>
                </c:pt>
                <c:pt idx="3">
                  <c:v>Agriculture / Nutrition</c:v>
                </c:pt>
                <c:pt idx="4">
                  <c:v>Cross-sectoral</c:v>
                </c:pt>
              </c:strCache>
            </c:strRef>
          </c:cat>
          <c:val>
            <c:numRef>
              <c:f>figures!$E$260:$E$264</c:f>
              <c:numCache>
                <c:formatCode>General</c:formatCode>
                <c:ptCount val="5"/>
                <c:pt idx="0">
                  <c:v>5</c:v>
                </c:pt>
                <c:pt idx="1">
                  <c:v>18</c:v>
                </c:pt>
                <c:pt idx="2">
                  <c:v>17</c:v>
                </c:pt>
                <c:pt idx="3">
                  <c:v>12</c:v>
                </c:pt>
                <c:pt idx="4">
                  <c:v>1</c:v>
                </c:pt>
              </c:numCache>
            </c:numRef>
          </c:val>
          <c:extLst>
            <c:ext xmlns:c16="http://schemas.microsoft.com/office/drawing/2014/chart" uri="{C3380CC4-5D6E-409C-BE32-E72D297353CC}">
              <c16:uniqueId val="{00000000-A41F-4AF3-AB0E-B6E2B7D9CF60}"/>
            </c:ext>
          </c:extLst>
        </c:ser>
        <c:ser>
          <c:idx val="1"/>
          <c:order val="1"/>
          <c:tx>
            <c:strRef>
              <c:f>figures!$F$259</c:f>
              <c:strCache>
                <c:ptCount val="1"/>
                <c:pt idx="0">
                  <c:v>substitution</c:v>
                </c:pt>
              </c:strCache>
            </c:strRef>
          </c:tx>
          <c:spPr>
            <a:pattFill prst="wdUpDiag">
              <a:fgClr>
                <a:schemeClr val="accent1"/>
              </a:fgClr>
              <a:bgClr>
                <a:prstClr val="white"/>
              </a:bgClr>
            </a:pattFill>
            <a:ln>
              <a:solidFill>
                <a:schemeClr val="accent1"/>
              </a:solidFill>
            </a:ln>
          </c:spPr>
          <c:invertIfNegative val="0"/>
          <c:cat>
            <c:strRef>
              <c:f>figures!$D$260:$D$264</c:f>
              <c:strCache>
                <c:ptCount val="5"/>
                <c:pt idx="0">
                  <c:v>Buildings</c:v>
                </c:pt>
                <c:pt idx="1">
                  <c:v>Transport</c:v>
                </c:pt>
                <c:pt idx="2">
                  <c:v>Production / Consumption</c:v>
                </c:pt>
                <c:pt idx="3">
                  <c:v>Agriculture / Nutrition</c:v>
                </c:pt>
                <c:pt idx="4">
                  <c:v>Cross-sectoral</c:v>
                </c:pt>
              </c:strCache>
            </c:strRef>
          </c:cat>
          <c:val>
            <c:numRef>
              <c:f>figures!$F$260:$F$264</c:f>
              <c:numCache>
                <c:formatCode>General</c:formatCode>
                <c:ptCount val="5"/>
                <c:pt idx="0">
                  <c:v>1</c:v>
                </c:pt>
                <c:pt idx="1">
                  <c:v>101</c:v>
                </c:pt>
                <c:pt idx="2">
                  <c:v>6</c:v>
                </c:pt>
                <c:pt idx="3">
                  <c:v>7</c:v>
                </c:pt>
                <c:pt idx="4">
                  <c:v>1</c:v>
                </c:pt>
              </c:numCache>
            </c:numRef>
          </c:val>
          <c:extLst>
            <c:ext xmlns:c16="http://schemas.microsoft.com/office/drawing/2014/chart" uri="{C3380CC4-5D6E-409C-BE32-E72D297353CC}">
              <c16:uniqueId val="{00000001-A41F-4AF3-AB0E-B6E2B7D9CF60}"/>
            </c:ext>
          </c:extLst>
        </c:ser>
        <c:ser>
          <c:idx val="2"/>
          <c:order val="2"/>
          <c:tx>
            <c:strRef>
              <c:f>figures!$G$259</c:f>
              <c:strCache>
                <c:ptCount val="1"/>
                <c:pt idx="0">
                  <c:v>general</c:v>
                </c:pt>
              </c:strCache>
            </c:strRef>
          </c:tx>
          <c:spPr>
            <a:pattFill prst="pct5">
              <a:fgClr>
                <a:schemeClr val="accent1"/>
              </a:fgClr>
              <a:bgClr>
                <a:schemeClr val="bg1"/>
              </a:bgClr>
            </a:pattFill>
            <a:ln>
              <a:solidFill>
                <a:schemeClr val="accent1"/>
              </a:solidFill>
            </a:ln>
          </c:spPr>
          <c:invertIfNegative val="0"/>
          <c:cat>
            <c:strRef>
              <c:f>figures!$D$260:$D$264</c:f>
              <c:strCache>
                <c:ptCount val="5"/>
                <c:pt idx="0">
                  <c:v>Buildings</c:v>
                </c:pt>
                <c:pt idx="1">
                  <c:v>Transport</c:v>
                </c:pt>
                <c:pt idx="2">
                  <c:v>Production / Consumption</c:v>
                </c:pt>
                <c:pt idx="3">
                  <c:v>Agriculture / Nutrition</c:v>
                </c:pt>
                <c:pt idx="4">
                  <c:v>Cross-sectoral</c:v>
                </c:pt>
              </c:strCache>
            </c:strRef>
          </c:cat>
          <c:val>
            <c:numRef>
              <c:f>figures!$G$260:$G$264</c:f>
              <c:numCache>
                <c:formatCode>General</c:formatCode>
                <c:ptCount val="5"/>
                <c:pt idx="0">
                  <c:v>9</c:v>
                </c:pt>
                <c:pt idx="1">
                  <c:v>5</c:v>
                </c:pt>
                <c:pt idx="2">
                  <c:v>10</c:v>
                </c:pt>
                <c:pt idx="3">
                  <c:v>4</c:v>
                </c:pt>
                <c:pt idx="4">
                  <c:v>33</c:v>
                </c:pt>
              </c:numCache>
            </c:numRef>
          </c:val>
          <c:extLst>
            <c:ext xmlns:c16="http://schemas.microsoft.com/office/drawing/2014/chart" uri="{C3380CC4-5D6E-409C-BE32-E72D297353CC}">
              <c16:uniqueId val="{00000002-A41F-4AF3-AB0E-B6E2B7D9CF60}"/>
            </c:ext>
          </c:extLst>
        </c:ser>
        <c:dLbls>
          <c:showLegendKey val="0"/>
          <c:showVal val="0"/>
          <c:showCatName val="0"/>
          <c:showSerName val="0"/>
          <c:showPercent val="0"/>
          <c:showBubbleSize val="0"/>
        </c:dLbls>
        <c:gapWidth val="150"/>
        <c:overlap val="100"/>
        <c:axId val="2128441736"/>
        <c:axId val="2128444712"/>
      </c:barChart>
      <c:catAx>
        <c:axId val="2128441736"/>
        <c:scaling>
          <c:orientation val="minMax"/>
        </c:scaling>
        <c:delete val="0"/>
        <c:axPos val="b"/>
        <c:numFmt formatCode="General" sourceLinked="0"/>
        <c:majorTickMark val="out"/>
        <c:minorTickMark val="none"/>
        <c:tickLblPos val="nextTo"/>
        <c:crossAx val="2128444712"/>
        <c:crosses val="autoZero"/>
        <c:auto val="1"/>
        <c:lblAlgn val="ctr"/>
        <c:lblOffset val="100"/>
        <c:noMultiLvlLbl val="0"/>
      </c:catAx>
      <c:valAx>
        <c:axId val="2128444712"/>
        <c:scaling>
          <c:orientation val="minMax"/>
        </c:scaling>
        <c:delete val="0"/>
        <c:axPos val="l"/>
        <c:majorGridlines/>
        <c:numFmt formatCode="General" sourceLinked="1"/>
        <c:majorTickMark val="out"/>
        <c:minorTickMark val="none"/>
        <c:tickLblPos val="nextTo"/>
        <c:crossAx val="2128441736"/>
        <c:crosses val="autoZero"/>
        <c:crossBetween val="between"/>
      </c:valAx>
    </c:plotArea>
    <c:legend>
      <c:legendPos val="r"/>
      <c:layout>
        <c:manualLayout>
          <c:xMode val="edge"/>
          <c:yMode val="edge"/>
          <c:x val="0.77827499314675141"/>
          <c:y val="0.38279636443970899"/>
          <c:w val="0.20476510470446185"/>
          <c:h val="0.34337729866350769"/>
        </c:manualLayout>
      </c:layout>
      <c:overlay val="0"/>
    </c:legend>
    <c:plotVisOnly val="1"/>
    <c:dispBlanksAs val="gap"/>
    <c:showDLblsOverMax val="0"/>
  </c:chart>
  <c:spPr>
    <a:ln>
      <a:noFill/>
    </a:ln>
  </c:spPr>
  <c:txPr>
    <a:bodyPr/>
    <a:lstStyle/>
    <a:p>
      <a:pPr>
        <a:defRPr>
          <a:latin typeface="Avenir Medium"/>
        </a:defRPr>
      </a:pPr>
      <a:endParaRPr lang="de-DE"/>
    </a:p>
  </c:txPr>
  <c:printSettings>
    <c:headerFooter/>
    <c:pageMargins b="1" l="0.75" r="0.75" t="1" header="0.5" footer="0.5"/>
    <c:pageSetup paperSize="0" orientation="portrait" horizontalDpi="-4" vertic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marker>
          <c:symbol val="none"/>
        </c:marker>
        <c:dLbl>
          <c:idx val="0"/>
          <c:delete val="1"/>
          <c:extLst>
            <c:ext xmlns:c15="http://schemas.microsoft.com/office/drawing/2012/chart" uri="{CE6537A1-D6FC-4f65-9D91-7224C49458BB}"/>
          </c:extLst>
        </c:dLbl>
      </c:pivotFmt>
      <c:pivotFmt>
        <c:idx val="1"/>
        <c:marker>
          <c:symbol val="none"/>
        </c:marker>
        <c:dLbl>
          <c:idx val="0"/>
          <c:delete val="1"/>
          <c:extLst>
            <c:ext xmlns:c15="http://schemas.microsoft.com/office/drawing/2012/chart" uri="{CE6537A1-D6FC-4f65-9D91-7224C49458BB}"/>
          </c:extLst>
        </c:dLbl>
      </c:pivotFmt>
      <c:pivotFmt>
        <c:idx val="2"/>
        <c:marker>
          <c:symbol val="none"/>
        </c:marker>
        <c:dLbl>
          <c:idx val="0"/>
          <c:delete val="1"/>
          <c:extLst>
            <c:ext xmlns:c15="http://schemas.microsoft.com/office/drawing/2012/chart" uri="{CE6537A1-D6FC-4f65-9D91-7224C49458BB}"/>
          </c:extLst>
        </c:dLbl>
      </c:pivotFmt>
      <c:pivotFmt>
        <c:idx val="3"/>
        <c:marker>
          <c:symbol val="none"/>
        </c:marker>
        <c:dLbl>
          <c:idx val="0"/>
          <c:delete val="1"/>
          <c:extLst>
            <c:ext xmlns:c15="http://schemas.microsoft.com/office/drawing/2012/chart" uri="{CE6537A1-D6FC-4f65-9D91-7224C49458BB}"/>
          </c:extLst>
        </c:dLbl>
      </c:pivotFmt>
      <c:pivotFmt>
        <c:idx val="4"/>
        <c:marker>
          <c:symbol val="none"/>
        </c:marker>
        <c:dLbl>
          <c:idx val="0"/>
          <c:delete val="1"/>
          <c:extLst>
            <c:ext xmlns:c15="http://schemas.microsoft.com/office/drawing/2012/chart" uri="{CE6537A1-D6FC-4f65-9D91-7224C49458BB}"/>
          </c:extLst>
        </c:dLbl>
      </c:pivotFmt>
    </c:pivotFmts>
    <c:plotArea>
      <c:layout>
        <c:manualLayout>
          <c:layoutTarget val="inner"/>
          <c:xMode val="edge"/>
          <c:yMode val="edge"/>
          <c:x val="3.64664249096181E-2"/>
          <c:y val="6.5295134200095695E-2"/>
          <c:w val="0.76421630054101697"/>
          <c:h val="0.77860677992428773"/>
        </c:manualLayout>
      </c:layout>
      <c:barChart>
        <c:barDir val="col"/>
        <c:grouping val="stacked"/>
        <c:varyColors val="0"/>
        <c:ser>
          <c:idx val="4"/>
          <c:order val="0"/>
          <c:tx>
            <c:strRef>
              <c:f>figures!$G$41</c:f>
              <c:strCache>
                <c:ptCount val="1"/>
                <c:pt idx="0">
                  <c:v>Cross-sectoral</c:v>
                </c:pt>
              </c:strCache>
            </c:strRef>
          </c:tx>
          <c:invertIfNegative val="0"/>
          <c:cat>
            <c:strRef>
              <c:f>figures!$B$42:$B$68</c:f>
              <c:strCache>
                <c:ptCount val="27"/>
                <c:pt idx="0">
                  <c:v>AT*</c:v>
                </c:pt>
                <c:pt idx="1">
                  <c:v>BE*</c:v>
                </c:pt>
                <c:pt idx="2">
                  <c:v>BG</c:v>
                </c:pt>
                <c:pt idx="3">
                  <c:v>CY</c:v>
                </c:pt>
                <c:pt idx="4">
                  <c:v>CZ*</c:v>
                </c:pt>
                <c:pt idx="5">
                  <c:v>DE*</c:v>
                </c:pt>
                <c:pt idx="6">
                  <c:v>DK*</c:v>
                </c:pt>
                <c:pt idx="7">
                  <c:v>EE*</c:v>
                </c:pt>
                <c:pt idx="8">
                  <c:v>ES</c:v>
                </c:pt>
                <c:pt idx="9">
                  <c:v>FI'</c:v>
                </c:pt>
                <c:pt idx="10">
                  <c:v>FR*</c:v>
                </c:pt>
                <c:pt idx="11">
                  <c:v>GR*</c:v>
                </c:pt>
                <c:pt idx="12">
                  <c:v>HR</c:v>
                </c:pt>
                <c:pt idx="13">
                  <c:v>HU*</c:v>
                </c:pt>
                <c:pt idx="14">
                  <c:v>IT</c:v>
                </c:pt>
                <c:pt idx="15">
                  <c:v>IE</c:v>
                </c:pt>
                <c:pt idx="16">
                  <c:v>LT*</c:v>
                </c:pt>
                <c:pt idx="17">
                  <c:v>LU</c:v>
                </c:pt>
                <c:pt idx="18">
                  <c:v>LV*</c:v>
                </c:pt>
                <c:pt idx="19">
                  <c:v>MT</c:v>
                </c:pt>
                <c:pt idx="20">
                  <c:v>NL*</c:v>
                </c:pt>
                <c:pt idx="21">
                  <c:v>PL</c:v>
                </c:pt>
                <c:pt idx="22">
                  <c:v>PT*</c:v>
                </c:pt>
                <c:pt idx="23">
                  <c:v>RO</c:v>
                </c:pt>
                <c:pt idx="24">
                  <c:v>SE*</c:v>
                </c:pt>
                <c:pt idx="25">
                  <c:v>SI</c:v>
                </c:pt>
                <c:pt idx="26">
                  <c:v>SK*</c:v>
                </c:pt>
              </c:strCache>
            </c:strRef>
          </c:cat>
          <c:val>
            <c:numRef>
              <c:f>figures!$G$42:$G$68</c:f>
              <c:numCache>
                <c:formatCode>General</c:formatCode>
                <c:ptCount val="27"/>
                <c:pt idx="0">
                  <c:v>1</c:v>
                </c:pt>
                <c:pt idx="1">
                  <c:v>0</c:v>
                </c:pt>
                <c:pt idx="2">
                  <c:v>1</c:v>
                </c:pt>
                <c:pt idx="3">
                  <c:v>2</c:v>
                </c:pt>
                <c:pt idx="4">
                  <c:v>0</c:v>
                </c:pt>
                <c:pt idx="5">
                  <c:v>3</c:v>
                </c:pt>
                <c:pt idx="6">
                  <c:v>1</c:v>
                </c:pt>
                <c:pt idx="7">
                  <c:v>2</c:v>
                </c:pt>
                <c:pt idx="8">
                  <c:v>1</c:v>
                </c:pt>
                <c:pt idx="9">
                  <c:v>2</c:v>
                </c:pt>
                <c:pt idx="10">
                  <c:v>1</c:v>
                </c:pt>
                <c:pt idx="11">
                  <c:v>1</c:v>
                </c:pt>
                <c:pt idx="12">
                  <c:v>0</c:v>
                </c:pt>
                <c:pt idx="13">
                  <c:v>0</c:v>
                </c:pt>
                <c:pt idx="14">
                  <c:v>2</c:v>
                </c:pt>
                <c:pt idx="15">
                  <c:v>2</c:v>
                </c:pt>
                <c:pt idx="16">
                  <c:v>2</c:v>
                </c:pt>
                <c:pt idx="17">
                  <c:v>3</c:v>
                </c:pt>
                <c:pt idx="18">
                  <c:v>2</c:v>
                </c:pt>
                <c:pt idx="19">
                  <c:v>1</c:v>
                </c:pt>
                <c:pt idx="20">
                  <c:v>2</c:v>
                </c:pt>
                <c:pt idx="21">
                  <c:v>1</c:v>
                </c:pt>
                <c:pt idx="22">
                  <c:v>4</c:v>
                </c:pt>
                <c:pt idx="23">
                  <c:v>0</c:v>
                </c:pt>
                <c:pt idx="24">
                  <c:v>1</c:v>
                </c:pt>
                <c:pt idx="25">
                  <c:v>0</c:v>
                </c:pt>
                <c:pt idx="26">
                  <c:v>0</c:v>
                </c:pt>
              </c:numCache>
            </c:numRef>
          </c:val>
          <c:extLst>
            <c:ext xmlns:c16="http://schemas.microsoft.com/office/drawing/2014/chart" uri="{C3380CC4-5D6E-409C-BE32-E72D297353CC}">
              <c16:uniqueId val="{00000006-7D01-4344-A55E-2E9982E0CDD8}"/>
            </c:ext>
          </c:extLst>
        </c:ser>
        <c:ser>
          <c:idx val="0"/>
          <c:order val="1"/>
          <c:tx>
            <c:strRef>
              <c:f>figures!$C$41</c:f>
              <c:strCache>
                <c:ptCount val="1"/>
                <c:pt idx="0">
                  <c:v>Buildings</c:v>
                </c:pt>
              </c:strCache>
            </c:strRef>
          </c:tx>
          <c:invertIfNegative val="0"/>
          <c:cat>
            <c:strRef>
              <c:f>figures!$B$42:$B$68</c:f>
              <c:strCache>
                <c:ptCount val="27"/>
                <c:pt idx="0">
                  <c:v>AT*</c:v>
                </c:pt>
                <c:pt idx="1">
                  <c:v>BE*</c:v>
                </c:pt>
                <c:pt idx="2">
                  <c:v>BG</c:v>
                </c:pt>
                <c:pt idx="3">
                  <c:v>CY</c:v>
                </c:pt>
                <c:pt idx="4">
                  <c:v>CZ*</c:v>
                </c:pt>
                <c:pt idx="5">
                  <c:v>DE*</c:v>
                </c:pt>
                <c:pt idx="6">
                  <c:v>DK*</c:v>
                </c:pt>
                <c:pt idx="7">
                  <c:v>EE*</c:v>
                </c:pt>
                <c:pt idx="8">
                  <c:v>ES</c:v>
                </c:pt>
                <c:pt idx="9">
                  <c:v>FI'</c:v>
                </c:pt>
                <c:pt idx="10">
                  <c:v>FR*</c:v>
                </c:pt>
                <c:pt idx="11">
                  <c:v>GR*</c:v>
                </c:pt>
                <c:pt idx="12">
                  <c:v>HR</c:v>
                </c:pt>
                <c:pt idx="13">
                  <c:v>HU*</c:v>
                </c:pt>
                <c:pt idx="14">
                  <c:v>IT</c:v>
                </c:pt>
                <c:pt idx="15">
                  <c:v>IE</c:v>
                </c:pt>
                <c:pt idx="16">
                  <c:v>LT*</c:v>
                </c:pt>
                <c:pt idx="17">
                  <c:v>LU</c:v>
                </c:pt>
                <c:pt idx="18">
                  <c:v>LV*</c:v>
                </c:pt>
                <c:pt idx="19">
                  <c:v>MT</c:v>
                </c:pt>
                <c:pt idx="20">
                  <c:v>NL*</c:v>
                </c:pt>
                <c:pt idx="21">
                  <c:v>PL</c:v>
                </c:pt>
                <c:pt idx="22">
                  <c:v>PT*</c:v>
                </c:pt>
                <c:pt idx="23">
                  <c:v>RO</c:v>
                </c:pt>
                <c:pt idx="24">
                  <c:v>SE*</c:v>
                </c:pt>
                <c:pt idx="25">
                  <c:v>SI</c:v>
                </c:pt>
                <c:pt idx="26">
                  <c:v>SK*</c:v>
                </c:pt>
              </c:strCache>
            </c:strRef>
          </c:cat>
          <c:val>
            <c:numRef>
              <c:f>figures!$C$42:$C$68</c:f>
              <c:numCache>
                <c:formatCode>General</c:formatCode>
                <c:ptCount val="27"/>
                <c:pt idx="0">
                  <c:v>1</c:v>
                </c:pt>
                <c:pt idx="1">
                  <c:v>3</c:v>
                </c:pt>
                <c:pt idx="2">
                  <c:v>0</c:v>
                </c:pt>
                <c:pt idx="3">
                  <c:v>0</c:v>
                </c:pt>
                <c:pt idx="4">
                  <c:v>0</c:v>
                </c:pt>
                <c:pt idx="5">
                  <c:v>3</c:v>
                </c:pt>
                <c:pt idx="6">
                  <c:v>0</c:v>
                </c:pt>
                <c:pt idx="7">
                  <c:v>0</c:v>
                </c:pt>
                <c:pt idx="8">
                  <c:v>0</c:v>
                </c:pt>
                <c:pt idx="9">
                  <c:v>2</c:v>
                </c:pt>
                <c:pt idx="10">
                  <c:v>1</c:v>
                </c:pt>
                <c:pt idx="11">
                  <c:v>0</c:v>
                </c:pt>
                <c:pt idx="12">
                  <c:v>0</c:v>
                </c:pt>
                <c:pt idx="13">
                  <c:v>0</c:v>
                </c:pt>
                <c:pt idx="14">
                  <c:v>0</c:v>
                </c:pt>
                <c:pt idx="15">
                  <c:v>0</c:v>
                </c:pt>
                <c:pt idx="16">
                  <c:v>0</c:v>
                </c:pt>
                <c:pt idx="17">
                  <c:v>1</c:v>
                </c:pt>
                <c:pt idx="18">
                  <c:v>0</c:v>
                </c:pt>
                <c:pt idx="19">
                  <c:v>1</c:v>
                </c:pt>
                <c:pt idx="20">
                  <c:v>0</c:v>
                </c:pt>
                <c:pt idx="21">
                  <c:v>0</c:v>
                </c:pt>
                <c:pt idx="22">
                  <c:v>2</c:v>
                </c:pt>
                <c:pt idx="23">
                  <c:v>0</c:v>
                </c:pt>
                <c:pt idx="24">
                  <c:v>1</c:v>
                </c:pt>
                <c:pt idx="25">
                  <c:v>0</c:v>
                </c:pt>
                <c:pt idx="26">
                  <c:v>0</c:v>
                </c:pt>
              </c:numCache>
            </c:numRef>
          </c:val>
          <c:extLst>
            <c:ext xmlns:c16="http://schemas.microsoft.com/office/drawing/2014/chart" uri="{C3380CC4-5D6E-409C-BE32-E72D297353CC}">
              <c16:uniqueId val="{00000000-7D01-4344-A55E-2E9982E0CDD8}"/>
            </c:ext>
          </c:extLst>
        </c:ser>
        <c:ser>
          <c:idx val="1"/>
          <c:order val="2"/>
          <c:tx>
            <c:strRef>
              <c:f>figures!$D$41</c:f>
              <c:strCache>
                <c:ptCount val="1"/>
                <c:pt idx="0">
                  <c:v>Transport</c:v>
                </c:pt>
              </c:strCache>
            </c:strRef>
          </c:tx>
          <c:invertIfNegative val="0"/>
          <c:cat>
            <c:strRef>
              <c:f>figures!$B$42:$B$68</c:f>
              <c:strCache>
                <c:ptCount val="27"/>
                <c:pt idx="0">
                  <c:v>AT*</c:v>
                </c:pt>
                <c:pt idx="1">
                  <c:v>BE*</c:v>
                </c:pt>
                <c:pt idx="2">
                  <c:v>BG</c:v>
                </c:pt>
                <c:pt idx="3">
                  <c:v>CY</c:v>
                </c:pt>
                <c:pt idx="4">
                  <c:v>CZ*</c:v>
                </c:pt>
                <c:pt idx="5">
                  <c:v>DE*</c:v>
                </c:pt>
                <c:pt idx="6">
                  <c:v>DK*</c:v>
                </c:pt>
                <c:pt idx="7">
                  <c:v>EE*</c:v>
                </c:pt>
                <c:pt idx="8">
                  <c:v>ES</c:v>
                </c:pt>
                <c:pt idx="9">
                  <c:v>FI'</c:v>
                </c:pt>
                <c:pt idx="10">
                  <c:v>FR*</c:v>
                </c:pt>
                <c:pt idx="11">
                  <c:v>GR*</c:v>
                </c:pt>
                <c:pt idx="12">
                  <c:v>HR</c:v>
                </c:pt>
                <c:pt idx="13">
                  <c:v>HU*</c:v>
                </c:pt>
                <c:pt idx="14">
                  <c:v>IT</c:v>
                </c:pt>
                <c:pt idx="15">
                  <c:v>IE</c:v>
                </c:pt>
                <c:pt idx="16">
                  <c:v>LT*</c:v>
                </c:pt>
                <c:pt idx="17">
                  <c:v>LU</c:v>
                </c:pt>
                <c:pt idx="18">
                  <c:v>LV*</c:v>
                </c:pt>
                <c:pt idx="19">
                  <c:v>MT</c:v>
                </c:pt>
                <c:pt idx="20">
                  <c:v>NL*</c:v>
                </c:pt>
                <c:pt idx="21">
                  <c:v>PL</c:v>
                </c:pt>
                <c:pt idx="22">
                  <c:v>PT*</c:v>
                </c:pt>
                <c:pt idx="23">
                  <c:v>RO</c:v>
                </c:pt>
                <c:pt idx="24">
                  <c:v>SE*</c:v>
                </c:pt>
                <c:pt idx="25">
                  <c:v>SI</c:v>
                </c:pt>
                <c:pt idx="26">
                  <c:v>SK*</c:v>
                </c:pt>
              </c:strCache>
            </c:strRef>
          </c:cat>
          <c:val>
            <c:numRef>
              <c:f>figures!$D$42:$D$68</c:f>
              <c:numCache>
                <c:formatCode>General</c:formatCode>
                <c:ptCount val="27"/>
                <c:pt idx="0">
                  <c:v>9</c:v>
                </c:pt>
                <c:pt idx="1">
                  <c:v>7</c:v>
                </c:pt>
                <c:pt idx="2">
                  <c:v>2</c:v>
                </c:pt>
                <c:pt idx="3">
                  <c:v>2</c:v>
                </c:pt>
                <c:pt idx="4">
                  <c:v>3</c:v>
                </c:pt>
                <c:pt idx="5">
                  <c:v>9</c:v>
                </c:pt>
                <c:pt idx="6">
                  <c:v>6</c:v>
                </c:pt>
                <c:pt idx="7">
                  <c:v>5</c:v>
                </c:pt>
                <c:pt idx="8">
                  <c:v>4</c:v>
                </c:pt>
                <c:pt idx="9">
                  <c:v>7</c:v>
                </c:pt>
                <c:pt idx="10">
                  <c:v>7</c:v>
                </c:pt>
                <c:pt idx="11">
                  <c:v>6</c:v>
                </c:pt>
                <c:pt idx="12">
                  <c:v>1</c:v>
                </c:pt>
                <c:pt idx="13">
                  <c:v>3</c:v>
                </c:pt>
                <c:pt idx="14">
                  <c:v>4</c:v>
                </c:pt>
                <c:pt idx="15">
                  <c:v>4</c:v>
                </c:pt>
                <c:pt idx="16">
                  <c:v>5</c:v>
                </c:pt>
                <c:pt idx="17">
                  <c:v>6</c:v>
                </c:pt>
                <c:pt idx="18">
                  <c:v>2</c:v>
                </c:pt>
                <c:pt idx="19">
                  <c:v>5</c:v>
                </c:pt>
                <c:pt idx="20">
                  <c:v>5</c:v>
                </c:pt>
                <c:pt idx="21">
                  <c:v>5</c:v>
                </c:pt>
                <c:pt idx="22">
                  <c:v>5</c:v>
                </c:pt>
                <c:pt idx="23">
                  <c:v>2</c:v>
                </c:pt>
                <c:pt idx="24">
                  <c:v>4</c:v>
                </c:pt>
                <c:pt idx="25">
                  <c:v>4</c:v>
                </c:pt>
                <c:pt idx="26">
                  <c:v>2</c:v>
                </c:pt>
              </c:numCache>
            </c:numRef>
          </c:val>
          <c:extLst>
            <c:ext xmlns:c16="http://schemas.microsoft.com/office/drawing/2014/chart" uri="{C3380CC4-5D6E-409C-BE32-E72D297353CC}">
              <c16:uniqueId val="{00000001-7D01-4344-A55E-2E9982E0CDD8}"/>
            </c:ext>
          </c:extLst>
        </c:ser>
        <c:ser>
          <c:idx val="2"/>
          <c:order val="3"/>
          <c:tx>
            <c:strRef>
              <c:f>figures!$E$41</c:f>
              <c:strCache>
                <c:ptCount val="1"/>
                <c:pt idx="0">
                  <c:v>Production / Consumption</c:v>
                </c:pt>
              </c:strCache>
            </c:strRef>
          </c:tx>
          <c:invertIfNegative val="0"/>
          <c:cat>
            <c:strRef>
              <c:f>figures!$B$42:$B$68</c:f>
              <c:strCache>
                <c:ptCount val="27"/>
                <c:pt idx="0">
                  <c:v>AT*</c:v>
                </c:pt>
                <c:pt idx="1">
                  <c:v>BE*</c:v>
                </c:pt>
                <c:pt idx="2">
                  <c:v>BG</c:v>
                </c:pt>
                <c:pt idx="3">
                  <c:v>CY</c:v>
                </c:pt>
                <c:pt idx="4">
                  <c:v>CZ*</c:v>
                </c:pt>
                <c:pt idx="5">
                  <c:v>DE*</c:v>
                </c:pt>
                <c:pt idx="6">
                  <c:v>DK*</c:v>
                </c:pt>
                <c:pt idx="7">
                  <c:v>EE*</c:v>
                </c:pt>
                <c:pt idx="8">
                  <c:v>ES</c:v>
                </c:pt>
                <c:pt idx="9">
                  <c:v>FI'</c:v>
                </c:pt>
                <c:pt idx="10">
                  <c:v>FR*</c:v>
                </c:pt>
                <c:pt idx="11">
                  <c:v>GR*</c:v>
                </c:pt>
                <c:pt idx="12">
                  <c:v>HR</c:v>
                </c:pt>
                <c:pt idx="13">
                  <c:v>HU*</c:v>
                </c:pt>
                <c:pt idx="14">
                  <c:v>IT</c:v>
                </c:pt>
                <c:pt idx="15">
                  <c:v>IE</c:v>
                </c:pt>
                <c:pt idx="16">
                  <c:v>LT*</c:v>
                </c:pt>
                <c:pt idx="17">
                  <c:v>LU</c:v>
                </c:pt>
                <c:pt idx="18">
                  <c:v>LV*</c:v>
                </c:pt>
                <c:pt idx="19">
                  <c:v>MT</c:v>
                </c:pt>
                <c:pt idx="20">
                  <c:v>NL*</c:v>
                </c:pt>
                <c:pt idx="21">
                  <c:v>PL</c:v>
                </c:pt>
                <c:pt idx="22">
                  <c:v>PT*</c:v>
                </c:pt>
                <c:pt idx="23">
                  <c:v>RO</c:v>
                </c:pt>
                <c:pt idx="24">
                  <c:v>SE*</c:v>
                </c:pt>
                <c:pt idx="25">
                  <c:v>SI</c:v>
                </c:pt>
                <c:pt idx="26">
                  <c:v>SK*</c:v>
                </c:pt>
              </c:strCache>
            </c:strRef>
          </c:cat>
          <c:val>
            <c:numRef>
              <c:f>figures!$E$42:$E$68</c:f>
              <c:numCache>
                <c:formatCode>General</c:formatCode>
                <c:ptCount val="27"/>
                <c:pt idx="0">
                  <c:v>2</c:v>
                </c:pt>
                <c:pt idx="1">
                  <c:v>5</c:v>
                </c:pt>
                <c:pt idx="2">
                  <c:v>1</c:v>
                </c:pt>
                <c:pt idx="3">
                  <c:v>0</c:v>
                </c:pt>
                <c:pt idx="4">
                  <c:v>1</c:v>
                </c:pt>
                <c:pt idx="5">
                  <c:v>1</c:v>
                </c:pt>
                <c:pt idx="6">
                  <c:v>1</c:v>
                </c:pt>
                <c:pt idx="7">
                  <c:v>1</c:v>
                </c:pt>
                <c:pt idx="8">
                  <c:v>1</c:v>
                </c:pt>
                <c:pt idx="9">
                  <c:v>2</c:v>
                </c:pt>
                <c:pt idx="10">
                  <c:v>0</c:v>
                </c:pt>
                <c:pt idx="11">
                  <c:v>1</c:v>
                </c:pt>
                <c:pt idx="12">
                  <c:v>0</c:v>
                </c:pt>
                <c:pt idx="13">
                  <c:v>1</c:v>
                </c:pt>
                <c:pt idx="14">
                  <c:v>2</c:v>
                </c:pt>
                <c:pt idx="15">
                  <c:v>2</c:v>
                </c:pt>
                <c:pt idx="16">
                  <c:v>2</c:v>
                </c:pt>
                <c:pt idx="17">
                  <c:v>1</c:v>
                </c:pt>
                <c:pt idx="18">
                  <c:v>0</c:v>
                </c:pt>
                <c:pt idx="19">
                  <c:v>1</c:v>
                </c:pt>
                <c:pt idx="20">
                  <c:v>1</c:v>
                </c:pt>
                <c:pt idx="21">
                  <c:v>0</c:v>
                </c:pt>
                <c:pt idx="22">
                  <c:v>2</c:v>
                </c:pt>
                <c:pt idx="23">
                  <c:v>1</c:v>
                </c:pt>
                <c:pt idx="24">
                  <c:v>2</c:v>
                </c:pt>
                <c:pt idx="25">
                  <c:v>0</c:v>
                </c:pt>
                <c:pt idx="26">
                  <c:v>2</c:v>
                </c:pt>
              </c:numCache>
            </c:numRef>
          </c:val>
          <c:extLst>
            <c:ext xmlns:c16="http://schemas.microsoft.com/office/drawing/2014/chart" uri="{C3380CC4-5D6E-409C-BE32-E72D297353CC}">
              <c16:uniqueId val="{00000002-7D01-4344-A55E-2E9982E0CDD8}"/>
            </c:ext>
          </c:extLst>
        </c:ser>
        <c:ser>
          <c:idx val="3"/>
          <c:order val="4"/>
          <c:tx>
            <c:strRef>
              <c:f>figures!$F$41</c:f>
              <c:strCache>
                <c:ptCount val="1"/>
                <c:pt idx="0">
                  <c:v>Agriculture / Nutrition</c:v>
                </c:pt>
              </c:strCache>
            </c:strRef>
          </c:tx>
          <c:invertIfNegative val="0"/>
          <c:cat>
            <c:strRef>
              <c:f>figures!$B$42:$B$68</c:f>
              <c:strCache>
                <c:ptCount val="27"/>
                <c:pt idx="0">
                  <c:v>AT*</c:v>
                </c:pt>
                <c:pt idx="1">
                  <c:v>BE*</c:v>
                </c:pt>
                <c:pt idx="2">
                  <c:v>BG</c:v>
                </c:pt>
                <c:pt idx="3">
                  <c:v>CY</c:v>
                </c:pt>
                <c:pt idx="4">
                  <c:v>CZ*</c:v>
                </c:pt>
                <c:pt idx="5">
                  <c:v>DE*</c:v>
                </c:pt>
                <c:pt idx="6">
                  <c:v>DK*</c:v>
                </c:pt>
                <c:pt idx="7">
                  <c:v>EE*</c:v>
                </c:pt>
                <c:pt idx="8">
                  <c:v>ES</c:v>
                </c:pt>
                <c:pt idx="9">
                  <c:v>FI'</c:v>
                </c:pt>
                <c:pt idx="10">
                  <c:v>FR*</c:v>
                </c:pt>
                <c:pt idx="11">
                  <c:v>GR*</c:v>
                </c:pt>
                <c:pt idx="12">
                  <c:v>HR</c:v>
                </c:pt>
                <c:pt idx="13">
                  <c:v>HU*</c:v>
                </c:pt>
                <c:pt idx="14">
                  <c:v>IT</c:v>
                </c:pt>
                <c:pt idx="15">
                  <c:v>IE</c:v>
                </c:pt>
                <c:pt idx="16">
                  <c:v>LT*</c:v>
                </c:pt>
                <c:pt idx="17">
                  <c:v>LU</c:v>
                </c:pt>
                <c:pt idx="18">
                  <c:v>LV*</c:v>
                </c:pt>
                <c:pt idx="19">
                  <c:v>MT</c:v>
                </c:pt>
                <c:pt idx="20">
                  <c:v>NL*</c:v>
                </c:pt>
                <c:pt idx="21">
                  <c:v>PL</c:v>
                </c:pt>
                <c:pt idx="22">
                  <c:v>PT*</c:v>
                </c:pt>
                <c:pt idx="23">
                  <c:v>RO</c:v>
                </c:pt>
                <c:pt idx="24">
                  <c:v>SE*</c:v>
                </c:pt>
                <c:pt idx="25">
                  <c:v>SI</c:v>
                </c:pt>
                <c:pt idx="26">
                  <c:v>SK*</c:v>
                </c:pt>
              </c:strCache>
            </c:strRef>
          </c:cat>
          <c:val>
            <c:numRef>
              <c:f>figures!$F$42:$F$68</c:f>
              <c:numCache>
                <c:formatCode>General</c:formatCode>
                <c:ptCount val="27"/>
                <c:pt idx="0">
                  <c:v>2</c:v>
                </c:pt>
                <c:pt idx="1">
                  <c:v>2</c:v>
                </c:pt>
                <c:pt idx="2">
                  <c:v>0</c:v>
                </c:pt>
                <c:pt idx="3">
                  <c:v>0</c:v>
                </c:pt>
                <c:pt idx="4">
                  <c:v>0</c:v>
                </c:pt>
                <c:pt idx="5">
                  <c:v>5</c:v>
                </c:pt>
                <c:pt idx="6">
                  <c:v>0</c:v>
                </c:pt>
                <c:pt idx="7">
                  <c:v>0</c:v>
                </c:pt>
                <c:pt idx="8">
                  <c:v>1</c:v>
                </c:pt>
                <c:pt idx="9">
                  <c:v>0</c:v>
                </c:pt>
                <c:pt idx="10">
                  <c:v>1</c:v>
                </c:pt>
                <c:pt idx="11">
                  <c:v>1</c:v>
                </c:pt>
                <c:pt idx="12">
                  <c:v>1</c:v>
                </c:pt>
                <c:pt idx="13">
                  <c:v>0</c:v>
                </c:pt>
                <c:pt idx="14">
                  <c:v>0</c:v>
                </c:pt>
                <c:pt idx="15">
                  <c:v>0</c:v>
                </c:pt>
                <c:pt idx="16">
                  <c:v>4</c:v>
                </c:pt>
                <c:pt idx="17">
                  <c:v>1</c:v>
                </c:pt>
                <c:pt idx="18">
                  <c:v>0</c:v>
                </c:pt>
                <c:pt idx="19">
                  <c:v>0</c:v>
                </c:pt>
                <c:pt idx="20">
                  <c:v>2</c:v>
                </c:pt>
                <c:pt idx="21">
                  <c:v>0</c:v>
                </c:pt>
                <c:pt idx="22">
                  <c:v>1</c:v>
                </c:pt>
                <c:pt idx="23">
                  <c:v>0</c:v>
                </c:pt>
                <c:pt idx="24">
                  <c:v>0</c:v>
                </c:pt>
                <c:pt idx="25">
                  <c:v>1</c:v>
                </c:pt>
                <c:pt idx="26">
                  <c:v>1</c:v>
                </c:pt>
              </c:numCache>
            </c:numRef>
          </c:val>
          <c:extLst>
            <c:ext xmlns:c16="http://schemas.microsoft.com/office/drawing/2014/chart" uri="{C3380CC4-5D6E-409C-BE32-E72D297353CC}">
              <c16:uniqueId val="{00000005-7D01-4344-A55E-2E9982E0CDD8}"/>
            </c:ext>
          </c:extLst>
        </c:ser>
        <c:dLbls>
          <c:showLegendKey val="0"/>
          <c:showVal val="0"/>
          <c:showCatName val="0"/>
          <c:showSerName val="0"/>
          <c:showPercent val="0"/>
          <c:showBubbleSize val="0"/>
        </c:dLbls>
        <c:gapWidth val="150"/>
        <c:overlap val="100"/>
        <c:axId val="2129704360"/>
        <c:axId val="2129707416"/>
      </c:barChart>
      <c:catAx>
        <c:axId val="2129704360"/>
        <c:scaling>
          <c:orientation val="minMax"/>
        </c:scaling>
        <c:delete val="0"/>
        <c:axPos val="b"/>
        <c:numFmt formatCode="General" sourceLinked="0"/>
        <c:majorTickMark val="out"/>
        <c:minorTickMark val="none"/>
        <c:tickLblPos val="nextTo"/>
        <c:crossAx val="2129707416"/>
        <c:crosses val="autoZero"/>
        <c:auto val="1"/>
        <c:lblAlgn val="ctr"/>
        <c:lblOffset val="100"/>
        <c:noMultiLvlLbl val="0"/>
      </c:catAx>
      <c:valAx>
        <c:axId val="2129707416"/>
        <c:scaling>
          <c:orientation val="minMax"/>
        </c:scaling>
        <c:delete val="0"/>
        <c:axPos val="l"/>
        <c:majorGridlines/>
        <c:numFmt formatCode="General" sourceLinked="1"/>
        <c:majorTickMark val="out"/>
        <c:minorTickMark val="none"/>
        <c:tickLblPos val="nextTo"/>
        <c:crossAx val="2129704360"/>
        <c:crosses val="autoZero"/>
        <c:crossBetween val="between"/>
      </c:valAx>
    </c:plotArea>
    <c:legend>
      <c:legendPos val="r"/>
      <c:layout>
        <c:manualLayout>
          <c:xMode val="edge"/>
          <c:yMode val="edge"/>
          <c:x val="0.80213739467115697"/>
          <c:y val="0.37541655136558399"/>
          <c:w val="0.19786260532884284"/>
          <c:h val="0.35956424553042243"/>
        </c:manualLayout>
      </c:layout>
      <c:overlay val="0"/>
    </c:legend>
    <c:plotVisOnly val="1"/>
    <c:dispBlanksAs val="gap"/>
    <c:showDLblsOverMax val="0"/>
  </c:chart>
  <c:spPr>
    <a:ln>
      <a:noFill/>
    </a:ln>
  </c:spPr>
  <c:txPr>
    <a:bodyPr/>
    <a:lstStyle/>
    <a:p>
      <a:pPr>
        <a:defRPr>
          <a:latin typeface="Avenir Medium"/>
        </a:defRPr>
      </a:pPr>
      <a:endParaRPr lang="de-DE"/>
    </a:p>
  </c:txPr>
  <c:printSettings>
    <c:headerFooter/>
    <c:pageMargins b="1" l="0.75" r="0.75" t="1" header="0.5" footer="0.5"/>
    <c:pageSetup paperSize="0" orientation="portrait" horizontalDpi="-4" verticalDpi="-4"/>
  </c:printSettings>
  <c:extLst/>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5</xdr:col>
      <xdr:colOff>15315</xdr:colOff>
      <xdr:row>10</xdr:row>
      <xdr:rowOff>7621</xdr:rowOff>
    </xdr:to>
    <xdr:pic>
      <xdr:nvPicPr>
        <xdr:cNvPr id="3" name="Grafik 2">
          <a:extLst>
            <a:ext uri="{FF2B5EF4-FFF2-40B4-BE49-F238E27FC236}">
              <a16:creationId xmlns:a16="http://schemas.microsoft.com/office/drawing/2014/main" id="{AFBA8C47-F31B-4030-9063-F366BFE1754E}"/>
            </a:ext>
          </a:extLst>
        </xdr:cNvPr>
        <xdr:cNvPicPr>
          <a:picLocks noChangeAspect="1"/>
        </xdr:cNvPicPr>
      </xdr:nvPicPr>
      <xdr:blipFill>
        <a:blip xmlns:r="http://schemas.openxmlformats.org/officeDocument/2006/relationships" r:embed="rId1"/>
        <a:stretch>
          <a:fillRect/>
        </a:stretch>
      </xdr:blipFill>
      <xdr:spPr>
        <a:xfrm>
          <a:off x="0" y="1"/>
          <a:ext cx="3977715" cy="18364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61205</xdr:colOff>
      <xdr:row>82</xdr:row>
      <xdr:rowOff>197663</xdr:rowOff>
    </xdr:from>
    <xdr:to>
      <xdr:col>16</xdr:col>
      <xdr:colOff>515573</xdr:colOff>
      <xdr:row>99</xdr:row>
      <xdr:rowOff>147352</xdr:rowOff>
    </xdr:to>
    <xdr:graphicFrame macro="">
      <xdr:nvGraphicFramePr>
        <xdr:cNvPr id="13" name="Diagramm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1105647</xdr:colOff>
      <xdr:row>286</xdr:row>
      <xdr:rowOff>29882</xdr:rowOff>
    </xdr:from>
    <xdr:to>
      <xdr:col>26</xdr:col>
      <xdr:colOff>209176</xdr:colOff>
      <xdr:row>331</xdr:row>
      <xdr:rowOff>104588</xdr:rowOff>
    </xdr:to>
    <xdr:graphicFrame macro="">
      <xdr:nvGraphicFramePr>
        <xdr:cNvPr id="6" name="Diagramm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43423</xdr:colOff>
      <xdr:row>111</xdr:row>
      <xdr:rowOff>158749</xdr:rowOff>
    </xdr:from>
    <xdr:to>
      <xdr:col>17</xdr:col>
      <xdr:colOff>128207</xdr:colOff>
      <xdr:row>140</xdr:row>
      <xdr:rowOff>127000</xdr:rowOff>
    </xdr:to>
    <xdr:graphicFrame macro="">
      <xdr:nvGraphicFramePr>
        <xdr:cNvPr id="15" name="Diagramm 14">
          <a:extLst>
            <a:ext uri="{FF2B5EF4-FFF2-40B4-BE49-F238E27FC236}">
              <a16:creationId xmlns:a16="http://schemas.microsoft.com/office/drawing/2014/main" id="{00000000-0008-0000-02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687999</xdr:colOff>
      <xdr:row>256</xdr:row>
      <xdr:rowOff>18140</xdr:rowOff>
    </xdr:from>
    <xdr:to>
      <xdr:col>12</xdr:col>
      <xdr:colOff>586725</xdr:colOff>
      <xdr:row>274</xdr:row>
      <xdr:rowOff>42989</xdr:rowOff>
    </xdr:to>
    <xdr:graphicFrame macro="">
      <xdr:nvGraphicFramePr>
        <xdr:cNvPr id="14" name="Diagramm 13">
          <a:extLst>
            <a:ext uri="{FF2B5EF4-FFF2-40B4-BE49-F238E27FC236}">
              <a16:creationId xmlns:a16="http://schemas.microsoft.com/office/drawing/2014/main" id="{CB5B5C39-8912-491A-83D8-37D859073D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11</xdr:col>
      <xdr:colOff>643996</xdr:colOff>
      <xdr:row>133</xdr:row>
      <xdr:rowOff>12282</xdr:rowOff>
    </xdr:from>
    <xdr:ext cx="102657" cy="572336"/>
    <xdr:sp macro="" textlink="">
      <xdr:nvSpPr>
        <xdr:cNvPr id="3" name="Textfeld 2">
          <a:extLst>
            <a:ext uri="{FF2B5EF4-FFF2-40B4-BE49-F238E27FC236}">
              <a16:creationId xmlns:a16="http://schemas.microsoft.com/office/drawing/2014/main" id="{C8120CDD-3E76-A148-8665-580FC2D0DF14}"/>
            </a:ext>
          </a:extLst>
        </xdr:cNvPr>
        <xdr:cNvSpPr txBox="1"/>
      </xdr:nvSpPr>
      <xdr:spPr>
        <a:xfrm>
          <a:off x="34029121" y="37350282"/>
          <a:ext cx="102657" cy="572336"/>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clip" vert="horz" wrap="none" lIns="50800" tIns="50800" rIns="50800" bIns="50800" numCol="1" spcCol="38100" rtlCol="0" anchor="ctr">
          <a:spAutoFit/>
        </a:bodyPr>
        <a:lstStyle/>
        <a:p>
          <a:pPr marL="0" marR="0" indent="0" algn="ctr" defTabSz="825500" rtl="0" fontAlgn="auto" latinLnBrk="0" hangingPunct="0">
            <a:lnSpc>
              <a:spcPct val="100000"/>
            </a:lnSpc>
            <a:spcBef>
              <a:spcPts val="0"/>
            </a:spcBef>
            <a:spcAft>
              <a:spcPts val="0"/>
            </a:spcAft>
            <a:buClrTx/>
            <a:buSzTx/>
            <a:buFontTx/>
            <a:buNone/>
            <a:tabLst/>
          </a:pPr>
          <a:endParaRPr kumimoji="0" lang="de-DE" sz="3000" b="0" i="0" u="none" strike="noStrike" cap="none" spc="0" normalizeH="0" baseline="0">
            <a:ln>
              <a:noFill/>
            </a:ln>
            <a:solidFill>
              <a:srgbClr val="000000"/>
            </a:solidFill>
            <a:effectLst/>
            <a:uFillTx/>
            <a:latin typeface="Helvetica Neue Medium"/>
            <a:ea typeface="Helvetica Neue Medium"/>
            <a:cs typeface="Helvetica Neue Medium"/>
            <a:sym typeface="Helvetica Neue Medium"/>
          </a:endParaRPr>
        </a:p>
      </xdr:txBody>
    </xdr:sp>
    <xdr:clientData/>
  </xdr:oneCellAnchor>
  <xdr:twoCellAnchor>
    <xdr:from>
      <xdr:col>8</xdr:col>
      <xdr:colOff>1784943</xdr:colOff>
      <xdr:row>43</xdr:row>
      <xdr:rowOff>162014</xdr:rowOff>
    </xdr:from>
    <xdr:to>
      <xdr:col>14</xdr:col>
      <xdr:colOff>1143000</xdr:colOff>
      <xdr:row>71</xdr:row>
      <xdr:rowOff>71740</xdr:rowOff>
    </xdr:to>
    <xdr:grpSp>
      <xdr:nvGrpSpPr>
        <xdr:cNvPr id="10" name="Gruppieren 9">
          <a:extLst>
            <a:ext uri="{FF2B5EF4-FFF2-40B4-BE49-F238E27FC236}">
              <a16:creationId xmlns:a16="http://schemas.microsoft.com/office/drawing/2014/main" id="{AF8AD5EA-5629-40C2-8F1F-6D16B79300AB}"/>
            </a:ext>
          </a:extLst>
        </xdr:cNvPr>
        <xdr:cNvGrpSpPr/>
      </xdr:nvGrpSpPr>
      <xdr:grpSpPr>
        <a:xfrm>
          <a:off x="17097514" y="2302871"/>
          <a:ext cx="9572486" cy="5497726"/>
          <a:chOff x="20207241" y="6720590"/>
          <a:chExt cx="8680088" cy="4730532"/>
        </a:xfrm>
      </xdr:grpSpPr>
      <xdr:graphicFrame macro="">
        <xdr:nvGraphicFramePr>
          <xdr:cNvPr id="4" name="Diagramm 3">
            <a:extLst>
              <a:ext uri="{FF2B5EF4-FFF2-40B4-BE49-F238E27FC236}">
                <a16:creationId xmlns:a16="http://schemas.microsoft.com/office/drawing/2014/main" id="{00000000-0008-0000-0200-000004000000}"/>
              </a:ext>
            </a:extLst>
          </xdr:cNvPr>
          <xdr:cNvGraphicFramePr/>
        </xdr:nvGraphicFramePr>
        <xdr:xfrm>
          <a:off x="20207241" y="6720590"/>
          <a:ext cx="8680088" cy="4653760"/>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8" name="Textfeld 7">
            <a:extLst>
              <a:ext uri="{FF2B5EF4-FFF2-40B4-BE49-F238E27FC236}">
                <a16:creationId xmlns:a16="http://schemas.microsoft.com/office/drawing/2014/main" id="{05DDF649-5009-4658-846E-F33FF3D4DD0B}"/>
              </a:ext>
            </a:extLst>
          </xdr:cNvPr>
          <xdr:cNvSpPr txBox="1"/>
        </xdr:nvSpPr>
        <xdr:spPr>
          <a:xfrm>
            <a:off x="20340638" y="11035495"/>
            <a:ext cx="6956584" cy="415627"/>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50800" tIns="50800" rIns="50800" bIns="50800" numCol="1" spcCol="38100" rtlCol="0" anchor="ctr">
            <a:spAutoFit/>
          </a:bodyPr>
          <a:lstStyle/>
          <a:p>
            <a:pPr marL="0" marR="0" indent="0" algn="l" defTabSz="825500" rtl="0" fontAlgn="auto" latinLnBrk="0" hangingPunct="0">
              <a:lnSpc>
                <a:spcPct val="100000"/>
              </a:lnSpc>
              <a:spcBef>
                <a:spcPts val="0"/>
              </a:spcBef>
              <a:spcAft>
                <a:spcPts val="0"/>
              </a:spcAft>
              <a:buClrTx/>
              <a:buSzTx/>
              <a:buFontTx/>
              <a:buNone/>
              <a:tabLst/>
            </a:pPr>
            <a:r>
              <a:rPr kumimoji="0" lang="de-DE" sz="1000" b="0" i="0" u="none" strike="noStrike" cap="none" spc="0" normalizeH="0" baseline="0">
                <a:ln>
                  <a:noFill/>
                </a:ln>
                <a:solidFill>
                  <a:srgbClr val="000000"/>
                </a:solidFill>
                <a:effectLst/>
                <a:uFillTx/>
                <a:latin typeface="Avenir Medium"/>
                <a:ea typeface="Helvetica Neue Medium"/>
                <a:cs typeface="Helvetica Neue Medium"/>
                <a:sym typeface="Helvetica Neue Medium"/>
              </a:rPr>
              <a:t>Note: UK did not submit neither a NECP nor a LTS until October; * means that countries submitted a NECP as well as a LTS; ' Finland submitted both documents but the LTS came very late and was only in national language so we could not consider it anymore</a:t>
            </a:r>
          </a:p>
        </xdr:txBody>
      </xdr:sp>
    </xdr:grpSp>
    <xdr:clientData/>
  </xdr:twoCellAnchor>
  <xdr:oneCellAnchor>
    <xdr:from>
      <xdr:col>10</xdr:col>
      <xdr:colOff>1571731</xdr:colOff>
      <xdr:row>128</xdr:row>
      <xdr:rowOff>123761</xdr:rowOff>
    </xdr:from>
    <xdr:ext cx="102657" cy="544957"/>
    <xdr:sp macro="" textlink="">
      <xdr:nvSpPr>
        <xdr:cNvPr id="11" name="Textfeld 10">
          <a:extLst>
            <a:ext uri="{FF2B5EF4-FFF2-40B4-BE49-F238E27FC236}">
              <a16:creationId xmlns:a16="http://schemas.microsoft.com/office/drawing/2014/main" id="{5099821C-BFF2-4DED-9788-1C1914550DA7}"/>
            </a:ext>
          </a:extLst>
        </xdr:cNvPr>
        <xdr:cNvSpPr txBox="1"/>
      </xdr:nvSpPr>
      <xdr:spPr>
        <a:xfrm>
          <a:off x="18671011" y="35503421"/>
          <a:ext cx="102657" cy="544957"/>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clip" vert="horz" wrap="none" lIns="50800" tIns="50800" rIns="50800" bIns="50800" numCol="1" spcCol="38100" rtlCol="0" anchor="ctr">
          <a:spAutoFit/>
        </a:bodyPr>
        <a:lstStyle/>
        <a:p>
          <a:pPr marL="0" marR="0" indent="0" algn="ctr" defTabSz="825500" rtl="0" fontAlgn="auto" latinLnBrk="0" hangingPunct="0">
            <a:lnSpc>
              <a:spcPct val="100000"/>
            </a:lnSpc>
            <a:spcBef>
              <a:spcPts val="0"/>
            </a:spcBef>
            <a:spcAft>
              <a:spcPts val="0"/>
            </a:spcAft>
            <a:buClrTx/>
            <a:buSzTx/>
            <a:buFontTx/>
            <a:buNone/>
            <a:tabLst/>
          </a:pPr>
          <a:endParaRPr kumimoji="0" lang="de-DE" sz="3000" b="0" i="0" u="none" strike="noStrike" cap="none" spc="0" normalizeH="0" baseline="0">
            <a:ln>
              <a:noFill/>
            </a:ln>
            <a:solidFill>
              <a:srgbClr val="000000"/>
            </a:solidFill>
            <a:effectLst/>
            <a:uFillTx/>
            <a:latin typeface="Helvetica Neue Medium"/>
            <a:ea typeface="Helvetica Neue Medium"/>
            <a:cs typeface="Helvetica Neue Medium"/>
            <a:sym typeface="Helvetica Neue Medium"/>
          </a:endParaRPr>
        </a:p>
      </xdr:txBody>
    </xdr:sp>
    <xdr:clientData/>
  </xdr:oneCellAnchor>
  <xdr:oneCellAnchor>
    <xdr:from>
      <xdr:col>11</xdr:col>
      <xdr:colOff>381000</xdr:colOff>
      <xdr:row>129</xdr:row>
      <xdr:rowOff>89310</xdr:rowOff>
    </xdr:from>
    <xdr:ext cx="2049780" cy="309059"/>
    <xdr:sp macro="" textlink="">
      <xdr:nvSpPr>
        <xdr:cNvPr id="18" name="Textfeld 17">
          <a:extLst>
            <a:ext uri="{FF2B5EF4-FFF2-40B4-BE49-F238E27FC236}">
              <a16:creationId xmlns:a16="http://schemas.microsoft.com/office/drawing/2014/main" id="{0720A153-75DB-4D90-8462-4B7E6E8D9AA2}"/>
            </a:ext>
          </a:extLst>
        </xdr:cNvPr>
        <xdr:cNvSpPr txBox="1"/>
      </xdr:nvSpPr>
      <xdr:spPr>
        <a:xfrm>
          <a:off x="19057620" y="35651850"/>
          <a:ext cx="2049780" cy="309059"/>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50800" tIns="50800" rIns="50800" bIns="50800" numCol="1" spcCol="38100" rtlCol="0" anchor="ctr">
          <a:spAutoFit/>
        </a:bodyPr>
        <a:lstStyle/>
        <a:p>
          <a:pPr marL="0" marR="0" indent="0" algn="l" defTabSz="825500" rtl="0" fontAlgn="auto" latinLnBrk="0" hangingPunct="0">
            <a:lnSpc>
              <a:spcPct val="100000"/>
            </a:lnSpc>
            <a:spcBef>
              <a:spcPts val="0"/>
            </a:spcBef>
            <a:spcAft>
              <a:spcPts val="0"/>
            </a:spcAft>
            <a:buClrTx/>
            <a:buSzTx/>
            <a:buFontTx/>
            <a:buNone/>
            <a:tabLst/>
          </a:pPr>
          <a:r>
            <a:rPr kumimoji="0" lang="de-DE" sz="1400" b="1" i="0" u="none" strike="noStrike" cap="none" spc="0" normalizeH="0" baseline="0">
              <a:ln>
                <a:noFill/>
              </a:ln>
              <a:solidFill>
                <a:srgbClr val="000000"/>
              </a:solidFill>
              <a:effectLst/>
              <a:uFillTx/>
              <a:latin typeface="Helvetica Neue Medium"/>
              <a:ea typeface="Helvetica Neue Medium"/>
              <a:cs typeface="Helvetica Neue Medium"/>
              <a:sym typeface="Helvetica Neue Medium"/>
            </a:rPr>
            <a:t>Sufficiency type</a:t>
          </a:r>
        </a:p>
      </xdr:txBody>
    </xdr:sp>
    <xdr:clientData/>
  </xdr:oneCellAnchor>
  <xdr:oneCellAnchor>
    <xdr:from>
      <xdr:col>12</xdr:col>
      <xdr:colOff>156434</xdr:colOff>
      <xdr:row>130</xdr:row>
      <xdr:rowOff>32073</xdr:rowOff>
    </xdr:from>
    <xdr:ext cx="6604001" cy="2117158"/>
    <xdr:sp macro="" textlink="">
      <xdr:nvSpPr>
        <xdr:cNvPr id="16" name="Textfeld 15">
          <a:extLst>
            <a:ext uri="{FF2B5EF4-FFF2-40B4-BE49-F238E27FC236}">
              <a16:creationId xmlns:a16="http://schemas.microsoft.com/office/drawing/2014/main" id="{00000000-0008-0000-0200-000010000000}"/>
            </a:ext>
          </a:extLst>
        </xdr:cNvPr>
        <xdr:cNvSpPr txBox="1"/>
      </xdr:nvSpPr>
      <xdr:spPr>
        <a:xfrm rot="16200000">
          <a:off x="22493796" y="33534071"/>
          <a:ext cx="2117158" cy="6604001"/>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50800" tIns="50800" rIns="50800" bIns="50800" numCol="1" spcCol="38100" rtlCol="0" anchor="ctr">
          <a:noAutofit/>
        </a:bodyPr>
        <a:lstStyle/>
        <a:p>
          <a:pPr marL="0" marR="0" lvl="0" indent="0" algn="r" defTabSz="825500" rtl="0" fontAlgn="auto" latinLnBrk="0" hangingPunct="0">
            <a:lnSpc>
              <a:spcPct val="270000"/>
            </a:lnSpc>
            <a:spcBef>
              <a:spcPts val="0"/>
            </a:spcBef>
            <a:spcAft>
              <a:spcPts val="0"/>
            </a:spcAft>
            <a:buClrTx/>
            <a:buSzTx/>
            <a:buFontTx/>
            <a:buNone/>
            <a:tabLst/>
          </a:pPr>
          <a:r>
            <a:rPr kumimoji="0" lang="de-DE" sz="1400" b="0" i="0" u="none" strike="noStrike" cap="none" spc="0" normalizeH="0" baseline="0">
              <a:ln>
                <a:noFill/>
              </a:ln>
              <a:solidFill>
                <a:srgbClr val="000000"/>
              </a:solidFill>
              <a:effectLst/>
              <a:uFillTx/>
              <a:latin typeface="Avenir Medium"/>
              <a:ea typeface="Helvetica Neue Medium"/>
              <a:cs typeface="Avenir Medium"/>
              <a:sym typeface="Helvetica Neue Medium"/>
            </a:rPr>
            <a:t>economic</a:t>
          </a:r>
        </a:p>
        <a:p>
          <a:pPr marL="0" marR="0" lvl="0" indent="0" algn="r" defTabSz="825500" rtl="0" fontAlgn="auto" latinLnBrk="0" hangingPunct="0">
            <a:lnSpc>
              <a:spcPct val="270000"/>
            </a:lnSpc>
            <a:spcBef>
              <a:spcPts val="0"/>
            </a:spcBef>
            <a:spcAft>
              <a:spcPts val="0"/>
            </a:spcAft>
            <a:buClrTx/>
            <a:buSzTx/>
            <a:buFontTx/>
            <a:buNone/>
            <a:tabLst/>
          </a:pPr>
          <a:r>
            <a:rPr kumimoji="0" lang="de-DE" sz="1400" b="0" i="0" u="none" strike="noStrike" cap="none" spc="0" normalizeH="0" baseline="0">
              <a:ln>
                <a:noFill/>
              </a:ln>
              <a:solidFill>
                <a:srgbClr val="000000"/>
              </a:solidFill>
              <a:effectLst/>
              <a:uFillTx/>
              <a:latin typeface="Avenir Medium"/>
              <a:ea typeface="Helvetica Neue Medium"/>
              <a:cs typeface="Avenir Medium"/>
              <a:sym typeface="Helvetica Neue Medium"/>
            </a:rPr>
            <a:t>fiscal</a:t>
          </a:r>
        </a:p>
        <a:p>
          <a:pPr marL="0" marR="0" lvl="0" indent="0" algn="r" defTabSz="825500" rtl="0" fontAlgn="auto" latinLnBrk="0" hangingPunct="0">
            <a:lnSpc>
              <a:spcPct val="270000"/>
            </a:lnSpc>
            <a:spcBef>
              <a:spcPts val="0"/>
            </a:spcBef>
            <a:spcAft>
              <a:spcPts val="0"/>
            </a:spcAft>
            <a:buClrTx/>
            <a:buSzTx/>
            <a:buFontTx/>
            <a:buNone/>
            <a:tabLst/>
          </a:pPr>
          <a:r>
            <a:rPr kumimoji="0" lang="de-DE" sz="1400" b="0" i="0" u="none" strike="noStrike" cap="none" spc="0" normalizeH="0" baseline="0">
              <a:ln>
                <a:noFill/>
              </a:ln>
              <a:solidFill>
                <a:srgbClr val="000000"/>
              </a:solidFill>
              <a:effectLst/>
              <a:uFillTx/>
              <a:latin typeface="Avenir Medium"/>
              <a:ea typeface="Helvetica Neue Medium"/>
              <a:cs typeface="Avenir Medium"/>
              <a:sym typeface="Helvetica Neue Medium"/>
            </a:rPr>
            <a:t>voluntary agreements</a:t>
          </a:r>
        </a:p>
        <a:p>
          <a:pPr marL="0" marR="0" lvl="0" indent="0" algn="r" defTabSz="825500" rtl="0" fontAlgn="auto" latinLnBrk="0" hangingPunct="0">
            <a:lnSpc>
              <a:spcPct val="270000"/>
            </a:lnSpc>
            <a:spcBef>
              <a:spcPts val="0"/>
            </a:spcBef>
            <a:spcAft>
              <a:spcPts val="0"/>
            </a:spcAft>
            <a:buClrTx/>
            <a:buSzTx/>
            <a:buFontTx/>
            <a:buNone/>
            <a:tabLst/>
          </a:pPr>
          <a:r>
            <a:rPr kumimoji="0" lang="de-DE" sz="1400" b="0" i="0" u="none" strike="noStrike" cap="none" spc="0" normalizeH="0" baseline="0">
              <a:ln>
                <a:noFill/>
              </a:ln>
              <a:solidFill>
                <a:srgbClr val="000000"/>
              </a:solidFill>
              <a:effectLst/>
              <a:uFillTx/>
              <a:latin typeface="Avenir Medium"/>
              <a:ea typeface="Helvetica Neue Medium"/>
              <a:cs typeface="Avenir Medium"/>
              <a:sym typeface="Helvetica Neue Medium"/>
            </a:rPr>
            <a:t>regulation</a:t>
          </a:r>
        </a:p>
        <a:p>
          <a:pPr marL="0" marR="0" lvl="0" indent="0" algn="r" defTabSz="825500" rtl="0" fontAlgn="auto" latinLnBrk="0" hangingPunct="0">
            <a:lnSpc>
              <a:spcPct val="270000"/>
            </a:lnSpc>
            <a:spcBef>
              <a:spcPts val="0"/>
            </a:spcBef>
            <a:spcAft>
              <a:spcPts val="0"/>
            </a:spcAft>
            <a:buClrTx/>
            <a:buSzTx/>
            <a:buFontTx/>
            <a:buNone/>
            <a:tabLst/>
          </a:pPr>
          <a:r>
            <a:rPr kumimoji="0" lang="de-DE" sz="1400" b="0" i="0" u="none" strike="noStrike" cap="none" spc="0" normalizeH="0" baseline="0">
              <a:ln>
                <a:noFill/>
              </a:ln>
              <a:solidFill>
                <a:srgbClr val="000000"/>
              </a:solidFill>
              <a:effectLst/>
              <a:uFillTx/>
              <a:latin typeface="Avenir Medium"/>
              <a:ea typeface="Helvetica Neue Medium"/>
              <a:cs typeface="Avenir Medium"/>
              <a:sym typeface="Helvetica Neue Medium"/>
            </a:rPr>
            <a:t>information</a:t>
          </a:r>
        </a:p>
        <a:p>
          <a:pPr marL="0" marR="0" lvl="0" indent="0" algn="r" defTabSz="825500" rtl="0" fontAlgn="auto" latinLnBrk="0" hangingPunct="0">
            <a:lnSpc>
              <a:spcPct val="270000"/>
            </a:lnSpc>
            <a:spcBef>
              <a:spcPts val="0"/>
            </a:spcBef>
            <a:spcAft>
              <a:spcPts val="0"/>
            </a:spcAft>
            <a:buClrTx/>
            <a:buSzTx/>
            <a:buFontTx/>
            <a:buNone/>
            <a:tabLst/>
          </a:pPr>
          <a:r>
            <a:rPr kumimoji="0" lang="de-DE" sz="1400" b="0" i="0" u="none" strike="noStrike" cap="none" spc="0" normalizeH="0" baseline="0">
              <a:ln>
                <a:noFill/>
              </a:ln>
              <a:solidFill>
                <a:srgbClr val="000000"/>
              </a:solidFill>
              <a:effectLst/>
              <a:uFillTx/>
              <a:latin typeface="Avenir Medium"/>
              <a:ea typeface="Helvetica Neue Medium"/>
              <a:cs typeface="Avenir Medium"/>
              <a:sym typeface="Helvetica Neue Medium"/>
            </a:rPr>
            <a:t>education</a:t>
          </a:r>
        </a:p>
        <a:p>
          <a:pPr marL="0" marR="0" lvl="0" indent="0" algn="r" defTabSz="825500" rtl="0" fontAlgn="auto" latinLnBrk="0" hangingPunct="0">
            <a:lnSpc>
              <a:spcPct val="270000"/>
            </a:lnSpc>
            <a:spcBef>
              <a:spcPts val="0"/>
            </a:spcBef>
            <a:spcAft>
              <a:spcPts val="0"/>
            </a:spcAft>
            <a:buClrTx/>
            <a:buSzTx/>
            <a:buFontTx/>
            <a:buNone/>
            <a:tabLst/>
          </a:pPr>
          <a:r>
            <a:rPr kumimoji="0" lang="de-DE" sz="1400" b="0" i="0" u="none" strike="noStrike" cap="none" spc="0" normalizeH="0" baseline="0">
              <a:ln>
                <a:noFill/>
              </a:ln>
              <a:solidFill>
                <a:srgbClr val="000000"/>
              </a:solidFill>
              <a:effectLst/>
              <a:uFillTx/>
              <a:latin typeface="Avenir Medium"/>
              <a:ea typeface="Helvetica Neue Medium"/>
              <a:cs typeface="Avenir Medium"/>
              <a:sym typeface="Helvetica Neue Medium"/>
            </a:rPr>
            <a:t>R&amp;D</a:t>
          </a:r>
        </a:p>
        <a:p>
          <a:pPr marL="0" marR="0" lvl="0" indent="0" algn="r" defTabSz="825500" rtl="0" fontAlgn="auto" latinLnBrk="0" hangingPunct="0">
            <a:lnSpc>
              <a:spcPct val="270000"/>
            </a:lnSpc>
            <a:spcBef>
              <a:spcPts val="0"/>
            </a:spcBef>
            <a:spcAft>
              <a:spcPts val="0"/>
            </a:spcAft>
            <a:buClrTx/>
            <a:buSzTx/>
            <a:buFontTx/>
            <a:buNone/>
            <a:tabLst/>
          </a:pPr>
          <a:r>
            <a:rPr kumimoji="0" lang="de-DE" sz="1400" b="0" i="0" u="none" strike="noStrike" cap="none" spc="0" normalizeH="0" baseline="0">
              <a:ln>
                <a:noFill/>
              </a:ln>
              <a:solidFill>
                <a:srgbClr val="000000"/>
              </a:solidFill>
              <a:effectLst/>
              <a:uFillTx/>
              <a:latin typeface="Avenir Medium"/>
              <a:ea typeface="Helvetica Neue Medium"/>
              <a:cs typeface="Avenir Medium"/>
              <a:sym typeface="Helvetica Neue Medium"/>
            </a:rPr>
            <a:t>other</a:t>
          </a:r>
        </a:p>
        <a:p>
          <a:pPr marL="0" marR="0" lvl="0" indent="0" algn="r" defTabSz="825500" rtl="0" fontAlgn="auto" latinLnBrk="0" hangingPunct="0">
            <a:lnSpc>
              <a:spcPct val="270000"/>
            </a:lnSpc>
            <a:spcBef>
              <a:spcPts val="0"/>
            </a:spcBef>
            <a:spcAft>
              <a:spcPts val="0"/>
            </a:spcAft>
            <a:buClrTx/>
            <a:buSzTx/>
            <a:buFontTx/>
            <a:buNone/>
            <a:tabLst/>
          </a:pPr>
          <a:r>
            <a:rPr kumimoji="0" lang="de-DE" sz="1400" b="0" i="0" u="none" strike="noStrike" cap="none" spc="0" normalizeH="0" baseline="0">
              <a:ln>
                <a:noFill/>
              </a:ln>
              <a:solidFill>
                <a:srgbClr val="000000"/>
              </a:solidFill>
              <a:effectLst/>
              <a:uFillTx/>
              <a:latin typeface="Avenir Medium"/>
              <a:ea typeface="Helvetica Neue Medium"/>
              <a:cs typeface="Avenir Medium"/>
              <a:sym typeface="Helvetica Neue Medium"/>
            </a:rPr>
            <a:t>not </a:t>
          </a:r>
          <a:r>
            <a:rPr kumimoji="0" lang="de-DE" sz="1400" b="0" i="0" u="none" strike="noStrike" cap="none" spc="0" normalizeH="0" baseline="0">
              <a:ln>
                <a:noFill/>
              </a:ln>
              <a:solidFill>
                <a:srgbClr val="000000"/>
              </a:solidFill>
              <a:effectLst/>
              <a:uFillTx/>
              <a:latin typeface="Avenir Next LT Pro" panose="020B0604020202020204" pitchFamily="34" charset="0"/>
              <a:ea typeface="Helvetica Neue Medium"/>
              <a:cs typeface="Avenir Medium"/>
              <a:sym typeface="Helvetica Neue Medium"/>
            </a:rPr>
            <a:t>specified</a:t>
          </a:r>
        </a:p>
      </xdr:txBody>
    </xdr:sp>
    <xdr:clientData/>
  </xdr:oneCellAnchor>
  <xdr:oneCellAnchor>
    <xdr:from>
      <xdr:col>11</xdr:col>
      <xdr:colOff>631372</xdr:colOff>
      <xdr:row>261</xdr:row>
      <xdr:rowOff>41763</xdr:rowOff>
    </xdr:from>
    <xdr:ext cx="1404257" cy="264816"/>
    <xdr:sp macro="" textlink="">
      <xdr:nvSpPr>
        <xdr:cNvPr id="19" name="Textfeld 18">
          <a:extLst>
            <a:ext uri="{FF2B5EF4-FFF2-40B4-BE49-F238E27FC236}">
              <a16:creationId xmlns:a16="http://schemas.microsoft.com/office/drawing/2014/main" id="{590A72A7-557D-451E-99BA-F9E8C484EC13}"/>
            </a:ext>
          </a:extLst>
        </xdr:cNvPr>
        <xdr:cNvSpPr txBox="1"/>
      </xdr:nvSpPr>
      <xdr:spPr>
        <a:xfrm>
          <a:off x="19322143" y="60620763"/>
          <a:ext cx="1404257" cy="264816"/>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clip" vert="horz" wrap="square" lIns="50800" tIns="50800" rIns="50800" bIns="50800" numCol="1" spcCol="38100" rtlCol="0" anchor="ctr">
          <a:spAutoFit/>
        </a:bodyPr>
        <a:lstStyle/>
        <a:p>
          <a:pPr marL="0" marR="0" indent="0" algn="ctr" defTabSz="825500" rtl="0" fontAlgn="auto" latinLnBrk="0" hangingPunct="0">
            <a:lnSpc>
              <a:spcPct val="100000"/>
            </a:lnSpc>
            <a:spcBef>
              <a:spcPts val="0"/>
            </a:spcBef>
            <a:spcAft>
              <a:spcPts val="0"/>
            </a:spcAft>
            <a:buClrTx/>
            <a:buSzTx/>
            <a:buFontTx/>
            <a:buNone/>
            <a:tabLst/>
          </a:pPr>
          <a:r>
            <a:rPr kumimoji="0" lang="de-DE" sz="1100" b="1" i="0" u="none" strike="noStrike" cap="none" spc="0" normalizeH="0" baseline="0">
              <a:ln>
                <a:noFill/>
              </a:ln>
              <a:solidFill>
                <a:srgbClr val="000000"/>
              </a:solidFill>
              <a:effectLst/>
              <a:uFillTx/>
              <a:latin typeface="Helvetica Neue Medium"/>
              <a:ea typeface="Helvetica Neue Medium"/>
              <a:cs typeface="Helvetica Neue Medium"/>
              <a:sym typeface="Helvetica Neue Medium"/>
            </a:rPr>
            <a:t>Sufficiency type</a:t>
          </a:r>
        </a:p>
      </xdr:txBody>
    </xdr:sp>
    <xdr:clientData/>
  </xdr:oneCellAnchor>
  <xdr:oneCellAnchor>
    <xdr:from>
      <xdr:col>10</xdr:col>
      <xdr:colOff>1674420</xdr:colOff>
      <xdr:row>113</xdr:row>
      <xdr:rowOff>109574</xdr:rowOff>
    </xdr:from>
    <xdr:ext cx="2301900" cy="2887620"/>
    <xdr:sp macro="" textlink="">
      <xdr:nvSpPr>
        <xdr:cNvPr id="17" name="Textfeld 16">
          <a:extLst>
            <a:ext uri="{FF2B5EF4-FFF2-40B4-BE49-F238E27FC236}">
              <a16:creationId xmlns:a16="http://schemas.microsoft.com/office/drawing/2014/main" id="{00000000-0008-0000-0200-000011000000}"/>
            </a:ext>
          </a:extLst>
        </xdr:cNvPr>
        <xdr:cNvSpPr txBox="1"/>
      </xdr:nvSpPr>
      <xdr:spPr>
        <a:xfrm>
          <a:off x="20706277" y="16782860"/>
          <a:ext cx="2301900" cy="2887620"/>
        </a:xfrm>
        <a:prstGeom prst="rect">
          <a:avLst/>
        </a:prstGeom>
        <a:noFill/>
        <a:ln w="12700" cap="flat">
          <a:noFill/>
          <a:miter lim="400000"/>
        </a:ln>
        <a:effectLst/>
        <a:sp3d/>
      </xdr:spPr>
      <xdr:style>
        <a:lnRef idx="0">
          <a:scrgbClr r="0" g="0" b="0"/>
        </a:lnRef>
        <a:fillRef idx="0">
          <a:scrgbClr r="0" g="0" b="0"/>
        </a:fillRef>
        <a:effectRef idx="0">
          <a:scrgbClr r="0" g="0" b="0"/>
        </a:effectRef>
        <a:fontRef idx="none"/>
      </xdr:style>
      <xdr:txBody>
        <a:bodyPr rot="0" spcFirstLastPara="1" vertOverflow="clip" horzOverflow="clip" vert="horz" wrap="none" lIns="50800" tIns="50800" rIns="50800" bIns="50800" numCol="1" spcCol="38100" rtlCol="0" anchor="ctr">
          <a:noAutofit/>
        </a:bodyPr>
        <a:lstStyle/>
        <a:p>
          <a:pPr marL="0" marR="0" indent="0" algn="r" defTabSz="825500" rtl="0" fontAlgn="auto" latinLnBrk="0" hangingPunct="0">
            <a:lnSpc>
              <a:spcPct val="229000"/>
            </a:lnSpc>
            <a:spcBef>
              <a:spcPts val="0"/>
            </a:spcBef>
            <a:spcAft>
              <a:spcPts val="0"/>
            </a:spcAft>
            <a:buClrTx/>
            <a:buSzTx/>
            <a:buFontTx/>
            <a:buNone/>
            <a:tabLst/>
          </a:pPr>
          <a:r>
            <a:rPr kumimoji="0" lang="de-DE" sz="1400" b="0" i="0" u="none" strike="noStrike" cap="none" spc="0" normalizeH="0" baseline="0">
              <a:ln>
                <a:noFill/>
              </a:ln>
              <a:solidFill>
                <a:srgbClr val="000000"/>
              </a:solidFill>
              <a:effectLst/>
              <a:uFillTx/>
              <a:latin typeface="Avenir Medium"/>
              <a:ea typeface="Helvetica Neue Medium"/>
              <a:cs typeface="Avenir Medium"/>
              <a:sym typeface="Helvetica Neue Medium"/>
            </a:rPr>
            <a:t>Cross-sectoral</a:t>
          </a:r>
        </a:p>
        <a:p>
          <a:pPr marL="0" marR="0" indent="0" algn="r" defTabSz="825500" rtl="0" fontAlgn="auto" latinLnBrk="0" hangingPunct="0">
            <a:lnSpc>
              <a:spcPct val="229000"/>
            </a:lnSpc>
            <a:spcBef>
              <a:spcPts val="0"/>
            </a:spcBef>
            <a:spcAft>
              <a:spcPts val="0"/>
            </a:spcAft>
            <a:buClrTx/>
            <a:buSzTx/>
            <a:buFontTx/>
            <a:buNone/>
            <a:tabLst/>
          </a:pPr>
          <a:r>
            <a:rPr kumimoji="0" lang="de-DE" sz="1400" b="0" i="0" u="none" strike="noStrike" cap="none" spc="0" normalizeH="0" baseline="0">
              <a:ln>
                <a:noFill/>
              </a:ln>
              <a:solidFill>
                <a:srgbClr val="000000"/>
              </a:solidFill>
              <a:effectLst/>
              <a:uFillTx/>
              <a:latin typeface="Avenir Medium"/>
              <a:ea typeface="Helvetica Neue Medium"/>
              <a:cs typeface="Avenir Medium"/>
              <a:sym typeface="Helvetica Neue Medium"/>
            </a:rPr>
            <a:t>Agriculture / Nutrition</a:t>
          </a:r>
        </a:p>
        <a:p>
          <a:pPr marL="0" marR="0" indent="0" algn="r" defTabSz="825500" rtl="0" fontAlgn="auto" latinLnBrk="0" hangingPunct="0">
            <a:lnSpc>
              <a:spcPct val="229000"/>
            </a:lnSpc>
            <a:spcBef>
              <a:spcPts val="0"/>
            </a:spcBef>
            <a:spcAft>
              <a:spcPts val="0"/>
            </a:spcAft>
            <a:buClrTx/>
            <a:buSzTx/>
            <a:buFontTx/>
            <a:buNone/>
            <a:tabLst/>
          </a:pPr>
          <a:r>
            <a:rPr kumimoji="0" lang="de-DE" sz="1400" b="0" i="0" u="none" strike="noStrike" cap="none" spc="0" normalizeH="0" baseline="0">
              <a:ln>
                <a:noFill/>
              </a:ln>
              <a:solidFill>
                <a:srgbClr val="000000"/>
              </a:solidFill>
              <a:effectLst/>
              <a:uFillTx/>
              <a:latin typeface="Avenir Medium"/>
              <a:ea typeface="Helvetica Neue Medium"/>
              <a:cs typeface="Avenir Medium"/>
              <a:sym typeface="Helvetica Neue Medium"/>
            </a:rPr>
            <a:t>Production / Consumption</a:t>
          </a:r>
        </a:p>
        <a:p>
          <a:pPr marL="0" marR="0" indent="0" algn="r" defTabSz="825500" rtl="0" fontAlgn="auto" latinLnBrk="0" hangingPunct="0">
            <a:lnSpc>
              <a:spcPct val="229000"/>
            </a:lnSpc>
            <a:spcBef>
              <a:spcPts val="0"/>
            </a:spcBef>
            <a:spcAft>
              <a:spcPts val="0"/>
            </a:spcAft>
            <a:buClrTx/>
            <a:buSzTx/>
            <a:buFontTx/>
            <a:buNone/>
            <a:tabLst/>
          </a:pPr>
          <a:r>
            <a:rPr kumimoji="0" lang="de-DE" sz="1400" b="0" i="0" u="none" strike="noStrike" cap="none" spc="0" normalizeH="0" baseline="0">
              <a:ln>
                <a:noFill/>
              </a:ln>
              <a:solidFill>
                <a:srgbClr val="000000"/>
              </a:solidFill>
              <a:effectLst/>
              <a:uFillTx/>
              <a:latin typeface="Avenir Medium"/>
              <a:ea typeface="Helvetica Neue Medium"/>
              <a:cs typeface="Avenir Medium"/>
              <a:sym typeface="Helvetica Neue Medium"/>
            </a:rPr>
            <a:t>Transport</a:t>
          </a:r>
        </a:p>
        <a:p>
          <a:pPr marL="0" marR="0" indent="0" algn="r" defTabSz="825500" rtl="0" fontAlgn="auto" latinLnBrk="0" hangingPunct="0">
            <a:lnSpc>
              <a:spcPct val="229000"/>
            </a:lnSpc>
            <a:spcBef>
              <a:spcPts val="0"/>
            </a:spcBef>
            <a:spcAft>
              <a:spcPts val="0"/>
            </a:spcAft>
            <a:buClrTx/>
            <a:buSzTx/>
            <a:buFontTx/>
            <a:buNone/>
            <a:tabLst/>
          </a:pPr>
          <a:r>
            <a:rPr kumimoji="0" lang="de-DE" sz="1400" b="0" i="0" u="none" strike="noStrike" cap="none" spc="0" normalizeH="0" baseline="0">
              <a:ln>
                <a:noFill/>
              </a:ln>
              <a:solidFill>
                <a:srgbClr val="000000"/>
              </a:solidFill>
              <a:effectLst/>
              <a:uFillTx/>
              <a:latin typeface="Avenir Medium"/>
              <a:ea typeface="Helvetica Neue Medium"/>
              <a:cs typeface="Avenir Medium"/>
              <a:sym typeface="Helvetica Neue Medium"/>
            </a:rPr>
            <a:t>Buildings</a:t>
          </a:r>
        </a:p>
      </xdr:txBody>
    </xdr:sp>
    <xdr:clientData/>
  </xdr:oneCellAnchor>
</xdr:wsDr>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invalid="1" refreshedBy="Johannes Thema" refreshedDate="44148.819855439811" createdVersion="6" refreshedVersion="6" minRefreshableVersion="3" recordCount="236" xr:uid="{FC220226-2DB6-8642-8702-98F440C77E74}">
  <cacheSource type="worksheet">
    <worksheetSource ref="A5:O241" sheet="measures list"/>
  </cacheSource>
  <cacheFields count="17">
    <cacheField name="Sector " numFmtId="0">
      <sharedItems count="5">
        <s v="Buildings"/>
        <s v="Mobility"/>
        <s v="Production / Consumption"/>
        <s v="Agriculture / Nutrition"/>
        <s v="Cross-sectoral"/>
      </sharedItems>
    </cacheField>
    <cacheField name="Country" numFmtId="0">
      <sharedItems/>
    </cacheField>
    <cacheField name="Country-Measure-ID" numFmtId="0">
      <sharedItems/>
    </cacheField>
    <cacheField name="Description of measure and its components" numFmtId="0">
      <sharedItems longText="1"/>
    </cacheField>
    <cacheField name="sufficiency type_x000a_0=general, suff-supporting_x000a_1=sufficiency &amp; substitution_x000a_2=reduction" numFmtId="0">
      <sharedItems containsSemiMixedTypes="0" containsString="0" containsNumber="1" containsInteger="1" minValue="0" maxValue="2" count="3">
        <n v="0"/>
        <n v="2"/>
        <n v="1"/>
      </sharedItems>
    </cacheField>
    <cacheField name="Impact / GHG reduction quantified?" numFmtId="0">
      <sharedItems containsBlank="1"/>
    </cacheField>
    <cacheField name="specification (start [year], _x000a_financing [in currency], _x000a_scale [details like amount of funded busses])" numFmtId="0">
      <sharedItems containsBlank="1" containsMixedTypes="1" containsNumber="1" containsInteger="1" minValue="2018" maxValue="2023" longText="1"/>
    </cacheField>
    <cacheField name="type of instrument/intervention: _x000a_1) economic (e.g. taxes, tradable certificates, market reform), _x000a_2) fiscal (e.g. subsidies and grants, tax exemptions and public expenditures for infrastructure), _x000a_3) voluntary agreements, _x000a_4) regulation (laws, standards and product identification), _x000a_5) information, _x000a_6) education (institutional), _x000a_7) research and development, _x000a_8) other (e.g. plans)_x000a_9) not specified" numFmtId="0">
      <sharedItems containsMixedTypes="1" containsNumber="1" minValue="1" maxValue="9"/>
    </cacheField>
    <cacheField name="economic (e.g. taxes, tradable certificates, market reform)" numFmtId="0">
      <sharedItems containsString="0" containsBlank="1" containsNumber="1" containsInteger="1" minValue="1" maxValue="1"/>
    </cacheField>
    <cacheField name="fiscal (e.g. subsidies and grants, tax exemptions and public expenditures for infrastructure)" numFmtId="0">
      <sharedItems containsString="0" containsBlank="1" containsNumber="1" containsInteger="1" minValue="1" maxValue="1"/>
    </cacheField>
    <cacheField name="voluntary agreements" numFmtId="0">
      <sharedItems containsString="0" containsBlank="1" containsNumber="1" containsInteger="1" minValue="1" maxValue="1"/>
    </cacheField>
    <cacheField name="regulation (laws, standards and product identification)_x000a_" numFmtId="0">
      <sharedItems containsString="0" containsBlank="1" containsNumber="1" containsInteger="1" minValue="1" maxValue="1"/>
    </cacheField>
    <cacheField name="information" numFmtId="0">
      <sharedItems containsString="0" containsBlank="1" containsNumber="1" containsInteger="1" minValue="1" maxValue="1"/>
    </cacheField>
    <cacheField name="education (institutional)" numFmtId="0">
      <sharedItems containsString="0" containsBlank="1" containsNumber="1" containsInteger="1" minValue="1" maxValue="1"/>
    </cacheField>
    <cacheField name="research and development" numFmtId="0">
      <sharedItems containsString="0" containsBlank="1" containsNumber="1" containsInteger="1" minValue="1" maxValue="1"/>
    </cacheField>
    <cacheField name="other (e.g. plans)" numFmtId="0">
      <sharedItems containsString="0" containsBlank="1" containsNumber="1" containsInteger="1" minValue="1" maxValue="1"/>
    </cacheField>
    <cacheField name="not specified" numFmtId="0">
      <sharedItems containsString="0" containsBlank="1" containsNumber="1" containsInteger="1" minValue="1"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ina Zell-Ziegler" refreshedDate="44148.856092708331" createdVersion="6" refreshedVersion="6" minRefreshableVersion="3" recordCount="230" xr:uid="{00000000-000A-0000-FFFF-FFFF05000000}">
  <cacheSource type="worksheet">
    <worksheetSource ref="A5:O235" sheet="measures list"/>
  </cacheSource>
  <cacheFields count="17">
    <cacheField name="Sector " numFmtId="0">
      <sharedItems count="5">
        <s v="Buildings"/>
        <s v="Mobility"/>
        <s v="Production / Consumption"/>
        <s v="Agriculture / Nutrition"/>
        <s v="Cross-sectoral"/>
      </sharedItems>
    </cacheField>
    <cacheField name="Country" numFmtId="0">
      <sharedItems count="27">
        <s v="DE"/>
        <s v="FR"/>
        <s v="AT"/>
        <s v="PT"/>
        <s v="MT"/>
        <s v="SE"/>
        <s v="FI"/>
        <s v="LU"/>
        <s v="BE"/>
        <s v="IE"/>
        <s v="ES"/>
        <s v="HU"/>
        <s v="PL"/>
        <s v="GR"/>
        <s v="NL"/>
        <s v="IT"/>
        <s v="LT"/>
        <s v="EE"/>
        <s v="DK"/>
        <s v="CY"/>
        <s v="LV"/>
        <s v="CZ"/>
        <s v="BG"/>
        <s v="RO"/>
        <s v="SK"/>
        <s v="SI"/>
        <s v="HR"/>
      </sharedItems>
    </cacheField>
    <cacheField name="Country-Measure-ID" numFmtId="0">
      <sharedItems/>
    </cacheField>
    <cacheField name="Description of measure and its components" numFmtId="0">
      <sharedItems longText="1"/>
    </cacheField>
    <cacheField name="sufficiency type_x000a_0=general, suff-supporting_x000a_1=sufficiency &amp; substitution_x000a_2=reduction" numFmtId="0">
      <sharedItems containsSemiMixedTypes="0" containsString="0" containsNumber="1" containsInteger="1" minValue="0" maxValue="2" count="3">
        <n v="0"/>
        <n v="2"/>
        <n v="1"/>
      </sharedItems>
    </cacheField>
    <cacheField name="Impact / GHG reduction quantified?" numFmtId="0">
      <sharedItems containsBlank="1"/>
    </cacheField>
    <cacheField name="specification (start [year], _x000a_financing [in currency], _x000a_scale [details like amount of funded busses])" numFmtId="0">
      <sharedItems containsBlank="1" containsMixedTypes="1" containsNumber="1" containsInteger="1" minValue="2018" maxValue="2023" longText="1"/>
    </cacheField>
    <cacheField name="type of instrument/intervention: _x000a_1) economic (e.g. taxes, tradable certificates, market reform), _x000a_2) fiscal (e.g. subsidies and grants, tax exemptions and public expenditures for infrastructure), _x000a_3) voluntary agreements, _x000a_4) regulation (laws, standards and product identification), _x000a_5) information, _x000a_6) education (institutional), _x000a_7) research and development, _x000a_8) other (e.g. plans)_x000a_9) not specified" numFmtId="0">
      <sharedItems containsMixedTypes="1" containsNumber="1" minValue="1" maxValue="9"/>
    </cacheField>
    <cacheField name="economic (e.g. taxes, tradable certificates, market reform)" numFmtId="0">
      <sharedItems containsString="0" containsBlank="1" containsNumber="1" containsInteger="1" minValue="1" maxValue="1"/>
    </cacheField>
    <cacheField name="fiscal (e.g. subsidies and grants, tax exemptions and public expenditures for infrastructure)" numFmtId="0">
      <sharedItems containsString="0" containsBlank="1" containsNumber="1" containsInteger="1" minValue="1" maxValue="1"/>
    </cacheField>
    <cacheField name="voluntary agreements" numFmtId="0">
      <sharedItems containsString="0" containsBlank="1" containsNumber="1" containsInteger="1" minValue="1" maxValue="1"/>
    </cacheField>
    <cacheField name="regulation (laws, standards and product identification)_x000a_" numFmtId="0">
      <sharedItems containsString="0" containsBlank="1" containsNumber="1" containsInteger="1" minValue="1" maxValue="1"/>
    </cacheField>
    <cacheField name="information" numFmtId="0">
      <sharedItems containsString="0" containsBlank="1" containsNumber="1" containsInteger="1" minValue="1" maxValue="1"/>
    </cacheField>
    <cacheField name="education (institutional)" numFmtId="0">
      <sharedItems containsString="0" containsBlank="1" containsNumber="1" containsInteger="1" minValue="1" maxValue="1"/>
    </cacheField>
    <cacheField name="research and development" numFmtId="0">
      <sharedItems containsString="0" containsBlank="1" containsNumber="1" containsInteger="1" minValue="1" maxValue="1"/>
    </cacheField>
    <cacheField name="other (e.g. plans)" numFmtId="0">
      <sharedItems containsString="0" containsBlank="1" containsNumber="1" containsInteger="1" minValue="1" maxValue="1"/>
    </cacheField>
    <cacheField name="not specified" numFmtId="0">
      <sharedItems containsString="0" containsBlank="1"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0">
  <r>
    <x v="0"/>
    <x v="0"/>
    <s v="DE1"/>
    <s v="Energy consulting for SME; explicit mention of changes in user behaviour"/>
    <x v="0"/>
    <m/>
    <m/>
    <n v="5"/>
    <m/>
    <m/>
    <m/>
    <m/>
    <n v="1"/>
    <m/>
    <m/>
    <m/>
    <m/>
  </r>
  <r>
    <x v="0"/>
    <x v="0"/>
    <s v="DE2"/>
    <s v="Energy saving check (for private customers): explicit mention of behaviour change as effect of audits"/>
    <x v="0"/>
    <m/>
    <m/>
    <n v="5"/>
    <m/>
    <m/>
    <m/>
    <m/>
    <n v="1"/>
    <m/>
    <m/>
    <m/>
    <m/>
  </r>
  <r>
    <x v="0"/>
    <x v="0"/>
    <s v="DE3"/>
    <s v="Zukunft Bau (future of construction): models for experimental construction (R&amp;D support also for examples including sufficiency in buildings)"/>
    <x v="0"/>
    <m/>
    <m/>
    <n v="7"/>
    <m/>
    <m/>
    <m/>
    <m/>
    <m/>
    <m/>
    <n v="1"/>
    <m/>
    <m/>
  </r>
  <r>
    <x v="0"/>
    <x v="1"/>
    <s v="FR3"/>
    <s v="&quot;action cœur de ville&quot; plan (2018): to limit urban sprawl and reduce soil artificialisation"/>
    <x v="0"/>
    <m/>
    <m/>
    <n v="8"/>
    <m/>
    <m/>
    <m/>
    <m/>
    <m/>
    <m/>
    <m/>
    <n v="1"/>
    <m/>
  </r>
  <r>
    <x v="0"/>
    <x v="2"/>
    <s v="AT1"/>
    <s v="“Generation Houses”: avoid oversizing because changes of the buildings can be made easy and fast"/>
    <x v="1"/>
    <m/>
    <m/>
    <n v="9"/>
    <m/>
    <m/>
    <m/>
    <m/>
    <m/>
    <m/>
    <m/>
    <m/>
    <n v="1"/>
  </r>
  <r>
    <x v="0"/>
    <x v="3"/>
    <s v="PT1"/>
    <s v="Sharing economy for lower possession rate of some equipment (laundry, kitchen)"/>
    <x v="1"/>
    <m/>
    <m/>
    <n v="9"/>
    <m/>
    <m/>
    <m/>
    <m/>
    <m/>
    <m/>
    <m/>
    <m/>
    <n v="1"/>
  </r>
  <r>
    <x v="0"/>
    <x v="3"/>
    <s v="PT2"/>
    <s v="increasing the useful life of buildings, minimise construction waste, modular, multi-purpose and dynamic architecture, reduce energy needs, including energy incorporated into the construction itself"/>
    <x v="1"/>
    <m/>
    <m/>
    <n v="9"/>
    <m/>
    <m/>
    <m/>
    <m/>
    <m/>
    <m/>
    <m/>
    <m/>
    <n v="1"/>
  </r>
  <r>
    <x v="0"/>
    <x v="4"/>
    <s v="MT1"/>
    <s v="Water &amp; energy saving activities = energy saving (desalination energy use): awareness campaigns, various communication channels, education, home visits, conservation kits"/>
    <x v="0"/>
    <s v="annual budget of 10,000€"/>
    <s v="implemented"/>
    <n v="5"/>
    <m/>
    <m/>
    <m/>
    <m/>
    <n v="1"/>
    <m/>
    <m/>
    <m/>
    <m/>
  </r>
  <r>
    <x v="0"/>
    <x v="5"/>
    <s v="SE1"/>
    <s v="Information initiatives"/>
    <x v="0"/>
    <m/>
    <s v="Energikalkylen172 is a web-based calculation programme which provides households with information about energy efficiency."/>
    <n v="5"/>
    <m/>
    <m/>
    <m/>
    <m/>
    <n v="1"/>
    <m/>
    <m/>
    <m/>
    <m/>
  </r>
  <r>
    <x v="0"/>
    <x v="6"/>
    <s v="FI1"/>
    <s v="Energy advisory services"/>
    <x v="0"/>
    <m/>
    <s v="Changes in consumption habits may reduce energy costs by 5–35%"/>
    <n v="5"/>
    <m/>
    <m/>
    <m/>
    <m/>
    <n v="1"/>
    <m/>
    <m/>
    <m/>
    <m/>
  </r>
  <r>
    <x v="0"/>
    <x v="6"/>
    <s v="FI2"/>
    <s v="Removals of building stock and efficiency of space utilisation"/>
    <x v="1"/>
    <m/>
    <s v="heating energy savings compared to 2020: 11% (2030), 20% (2040), 28% (2050)"/>
    <n v="9"/>
    <m/>
    <m/>
    <m/>
    <m/>
    <m/>
    <m/>
    <m/>
    <m/>
    <n v="1"/>
  </r>
  <r>
    <x v="0"/>
    <x v="7"/>
    <s v="LU1"/>
    <s v="Innovative living concepts targeted at „zero-CO2“, „zero-waste“, „car free“ and „social integrative“"/>
    <x v="2"/>
    <m/>
    <m/>
    <n v="8"/>
    <m/>
    <m/>
    <m/>
    <m/>
    <m/>
    <m/>
    <m/>
    <n v="1"/>
    <m/>
  </r>
  <r>
    <x v="0"/>
    <x v="8"/>
    <s v="BE1"/>
    <s v="Using space in a multifunctional and time- based manner, reusing buildings"/>
    <x v="0"/>
    <m/>
    <m/>
    <n v="8"/>
    <m/>
    <m/>
    <m/>
    <m/>
    <m/>
    <m/>
    <m/>
    <n v="1"/>
    <m/>
  </r>
  <r>
    <x v="0"/>
    <x v="8"/>
    <s v="BE2"/>
    <s v="Reduce the consumption of undeveloped land to 6 km2/year by 2030, i.e. half of the area currently consumed, with a goal of 0 km2/year by 2050. Developing a plan."/>
    <x v="1"/>
    <m/>
    <m/>
    <n v="9"/>
    <m/>
    <m/>
    <m/>
    <m/>
    <m/>
    <m/>
    <m/>
    <m/>
    <n v="1"/>
  </r>
  <r>
    <x v="0"/>
    <x v="8"/>
    <s v="BE3"/>
    <s v="Removing regulatory barriers, obsolet regulations or administrative obstacles that hinder smart and flexible use of space and innovative forms of life and work"/>
    <x v="0"/>
    <m/>
    <m/>
    <n v="4"/>
    <m/>
    <m/>
    <m/>
    <n v="1"/>
    <m/>
    <m/>
    <m/>
    <m/>
    <m/>
  </r>
  <r>
    <x v="1"/>
    <x v="9"/>
    <s v="IE1"/>
    <s v="Ensure better integration of land use and transport planning policy in order to reduce commuter travel demand"/>
    <x v="1"/>
    <m/>
    <m/>
    <n v="8"/>
    <m/>
    <m/>
    <m/>
    <m/>
    <m/>
    <m/>
    <m/>
    <m/>
    <n v="1"/>
  </r>
  <r>
    <x v="1"/>
    <x v="9"/>
    <s v="IE2"/>
    <s v="Increase public transport capacity and securing a shift, where feasible alternatives exist, away from private car use"/>
    <x v="2"/>
    <m/>
    <m/>
    <n v="2"/>
    <m/>
    <n v="1"/>
    <m/>
    <m/>
    <m/>
    <m/>
    <m/>
    <m/>
    <m/>
  </r>
  <r>
    <x v="1"/>
    <x v="9"/>
    <s v="IE3"/>
    <s v="Making growth less transport intensive through better planning, remote working and modal shift"/>
    <x v="2"/>
    <m/>
    <m/>
    <n v="9"/>
    <m/>
    <m/>
    <m/>
    <m/>
    <m/>
    <m/>
    <m/>
    <m/>
    <n v="1"/>
  </r>
  <r>
    <x v="1"/>
    <x v="9"/>
    <s v="IE4"/>
    <s v="Expanding the network of cycling paths and P&amp;R facilities"/>
    <x v="2"/>
    <m/>
    <m/>
    <n v="2"/>
    <m/>
    <n v="1"/>
    <m/>
    <m/>
    <m/>
    <m/>
    <m/>
    <m/>
    <m/>
  </r>
  <r>
    <x v="1"/>
    <x v="10"/>
    <s v="ES4"/>
    <s v="modal shift measures: city planning"/>
    <x v="2"/>
    <m/>
    <m/>
    <s v="2,4,8"/>
    <m/>
    <n v="1"/>
    <m/>
    <n v="1"/>
    <m/>
    <m/>
    <m/>
    <n v="1"/>
    <m/>
  </r>
  <r>
    <x v="1"/>
    <x v="10"/>
    <s v="ES3"/>
    <s v="Make public transport more attractive: More efficient transport technologies (also trains)"/>
    <x v="2"/>
    <s v="yes; 2.2 Mtoe (2021-30)"/>
    <m/>
    <s v="2,3,4"/>
    <m/>
    <n v="1"/>
    <n v="1"/>
    <n v="1"/>
    <m/>
    <m/>
    <m/>
    <m/>
    <m/>
  </r>
  <r>
    <x v="1"/>
    <x v="10"/>
    <s v="ES3a"/>
    <s v="Low-emission zones and modal shift measures: non-motorised transport car-sharing, the use of non-motorised means and collective public transport "/>
    <x v="2"/>
    <s v="reduce passenger traffic (passenger-km) in urban environments by 35 % by 2030 and of intercity traffic in the order of 1.5 % per year"/>
    <m/>
    <n v="2.8"/>
    <m/>
    <n v="1"/>
    <m/>
    <m/>
    <m/>
    <m/>
    <m/>
    <n v="1"/>
    <m/>
  </r>
  <r>
    <x v="1"/>
    <x v="10"/>
    <s v="ES3b"/>
    <s v="Low-emission zones and modal shift measures: teleworking (Action 2.1)"/>
    <x v="1"/>
    <s v="reduce passenger traffic (passenger-km) in urban environments by 35 % by 2030 and of intercity traffic in the order of 1.5 % per year"/>
    <m/>
    <n v="2.8"/>
    <m/>
    <n v="1"/>
    <m/>
    <m/>
    <m/>
    <m/>
    <m/>
    <n v="1"/>
    <m/>
  </r>
  <r>
    <x v="1"/>
    <x v="11"/>
    <s v="HU1"/>
    <s v="develop and increase the use of public transport"/>
    <x v="2"/>
    <m/>
    <m/>
    <n v="9"/>
    <m/>
    <m/>
    <m/>
    <m/>
    <m/>
    <m/>
    <m/>
    <m/>
    <n v="1"/>
  </r>
  <r>
    <x v="1"/>
    <x v="11"/>
    <s v="HU3"/>
    <s v="improve cycling infrastructure, further encouragement of cycling"/>
    <x v="2"/>
    <m/>
    <m/>
    <n v="2"/>
    <m/>
    <n v="1"/>
    <m/>
    <m/>
    <m/>
    <m/>
    <m/>
    <m/>
    <m/>
  </r>
  <r>
    <x v="1"/>
    <x v="11"/>
    <s v="HU4"/>
    <s v="reducing transport demand by innovative methods (e.g. introducing an IT system for free parking spaces in large cities, eliminating up to 10-15 minutes of caring for parking spaces; teleworking, teleconferencing promotion)"/>
    <x v="1"/>
    <m/>
    <m/>
    <n v="8"/>
    <m/>
    <m/>
    <m/>
    <m/>
    <m/>
    <m/>
    <m/>
    <n v="1"/>
    <m/>
  </r>
  <r>
    <x v="1"/>
    <x v="12"/>
    <s v="PL1"/>
    <s v="promotion of sustainable mobility patterns; promoting new forms of mobility for society by: the availability of travel information, integrated tariffs, the separation of residential areas and central areas with restricted access for cars, education and communication activities for sustainable and collective transport, demand management for transport"/>
    <x v="2"/>
    <m/>
    <m/>
    <n v="5"/>
    <m/>
    <m/>
    <m/>
    <m/>
    <n v="1"/>
    <m/>
    <m/>
    <m/>
    <m/>
  </r>
  <r>
    <x v="1"/>
    <x v="12"/>
    <s v="PL2"/>
    <s v="modernisation and development of the transport infrastructure + modernise rolling stock of all transport sectors; development of an environmentally friendly transport network (including rail)"/>
    <x v="2"/>
    <m/>
    <m/>
    <n v="2"/>
    <m/>
    <n v="1"/>
    <m/>
    <m/>
    <m/>
    <m/>
    <m/>
    <m/>
    <m/>
  </r>
  <r>
    <x v="1"/>
    <x v="12"/>
    <s v="PL3"/>
    <s v="changes in modal split; seeking to create conditions conducive to shifting traffic from road to rail or inland waterway, in particular at distances above 300 km; promotion of pedestrian and cycle traffic; developing a system of tariffs and tariffs that stimulate the desired transport trends"/>
    <x v="2"/>
    <m/>
    <m/>
    <n v="9"/>
    <m/>
    <m/>
    <m/>
    <m/>
    <m/>
    <m/>
    <m/>
    <m/>
    <n v="1"/>
  </r>
  <r>
    <x v="1"/>
    <x v="12"/>
    <s v="PL4"/>
    <s v="developing intermodal transport in the transport of cargo; the implementation of innovative transport traffic management systems in individual sectors and interoperability, which help to optimise the movement of means of transport and thus reduce the emissions generated by transport"/>
    <x v="2"/>
    <m/>
    <m/>
    <n v="8"/>
    <m/>
    <m/>
    <m/>
    <m/>
    <m/>
    <m/>
    <m/>
    <n v="1"/>
    <m/>
  </r>
  <r>
    <x v="1"/>
    <x v="12"/>
    <s v="PL5"/>
    <s v="reducing the remit of transport, in particular in urban areas: transport corridors reserved for collective transport, increasing the share of collective transport in the carriage of passengers"/>
    <x v="2"/>
    <m/>
    <m/>
    <n v="2"/>
    <m/>
    <n v="1"/>
    <m/>
    <m/>
    <m/>
    <m/>
    <m/>
    <m/>
    <m/>
  </r>
  <r>
    <x v="1"/>
    <x v="0"/>
    <s v="DE4"/>
    <s v="Increase aviation tax (avoiding dumping prices)"/>
    <x v="2"/>
    <m/>
    <m/>
    <n v="1"/>
    <n v="1"/>
    <m/>
    <m/>
    <m/>
    <m/>
    <m/>
    <m/>
    <m/>
    <m/>
  </r>
  <r>
    <x v="1"/>
    <x v="0"/>
    <s v="DE5"/>
    <s v="VAT rebate for long-distance rail travels"/>
    <x v="2"/>
    <m/>
    <m/>
    <n v="1"/>
    <n v="1"/>
    <m/>
    <m/>
    <m/>
    <m/>
    <m/>
    <m/>
    <m/>
    <m/>
  </r>
  <r>
    <x v="1"/>
    <x v="0"/>
    <s v="DE6"/>
    <s v="Modal shift to rail: reinforcement of rail, electrification, higher frequencies, &quot;Deutschlandtakt&quot; (regular connections ensuring short waiting times)"/>
    <x v="2"/>
    <m/>
    <m/>
    <n v="2"/>
    <m/>
    <n v="1"/>
    <m/>
    <m/>
    <m/>
    <m/>
    <m/>
    <m/>
    <m/>
  </r>
  <r>
    <x v="1"/>
    <x v="0"/>
    <s v="DE7"/>
    <s v="Strengthening public short distance transport, network expansion, better services, reliability, comfort, security"/>
    <x v="2"/>
    <m/>
    <m/>
    <n v="2"/>
    <m/>
    <n v="1"/>
    <m/>
    <m/>
    <m/>
    <m/>
    <m/>
    <m/>
    <m/>
  </r>
  <r>
    <x v="1"/>
    <x v="0"/>
    <s v="DE8"/>
    <s v="Digitalisation of mobility (support of better apps that help sharing services, integration with PT, pooling of travels, &quot;adeqate&quot; car sizing) "/>
    <x v="0"/>
    <m/>
    <m/>
    <n v="8"/>
    <m/>
    <m/>
    <m/>
    <m/>
    <m/>
    <m/>
    <m/>
    <n v="1"/>
    <m/>
  </r>
  <r>
    <x v="1"/>
    <x v="0"/>
    <s v="DE9"/>
    <s v="Strengthening of server infrastructure leading to work models (home office?) that avoids trips"/>
    <x v="1"/>
    <m/>
    <m/>
    <n v="2"/>
    <m/>
    <n v="1"/>
    <m/>
    <m/>
    <m/>
    <m/>
    <m/>
    <m/>
    <m/>
  </r>
  <r>
    <x v="1"/>
    <x v="0"/>
    <s v="DE10"/>
    <s v="Expansion of cycling infrastructure (roads and parking) and better framework conditions"/>
    <x v="2"/>
    <m/>
    <m/>
    <n v="2.4"/>
    <m/>
    <n v="1"/>
    <m/>
    <n v="1"/>
    <m/>
    <m/>
    <m/>
    <m/>
    <m/>
  </r>
  <r>
    <x v="1"/>
    <x v="0"/>
    <s v="DE11"/>
    <s v="Strenthening of rail freight transport"/>
    <x v="2"/>
    <m/>
    <m/>
    <n v="2"/>
    <m/>
    <n v="1"/>
    <m/>
    <m/>
    <m/>
    <m/>
    <m/>
    <m/>
    <m/>
  </r>
  <r>
    <x v="1"/>
    <x v="0"/>
    <s v="DE12"/>
    <s v="Research: key areas of mobility (analysis of interactions from mobility flows, infrastructure networks, value chains, city and spatial planning, individual/societal requirements. Basis for long-term innovation and transformation management)"/>
    <x v="0"/>
    <m/>
    <m/>
    <n v="7"/>
    <m/>
    <m/>
    <m/>
    <m/>
    <m/>
    <m/>
    <n v="1"/>
    <m/>
    <m/>
  </r>
  <r>
    <x v="1"/>
    <x v="13"/>
    <s v="GR1"/>
    <s v="elaboration of sustainable urban mobility plans / urban mobility Management: supports the introduction and use of state-of-the-art and environmentally friendly technologies (bicycles, electric cars, expansion of public transport, micro-mobility vehicles, etc.)"/>
    <x v="2"/>
    <m/>
    <m/>
    <n v="8"/>
    <m/>
    <m/>
    <m/>
    <m/>
    <m/>
    <m/>
    <m/>
    <n v="1"/>
    <m/>
  </r>
  <r>
    <x v="1"/>
    <x v="13"/>
    <s v="GR2"/>
    <s v="strengthening pedestrian mobility (setting up greenways and blueways, walkways, soft traffic roads, etc.)"/>
    <x v="2"/>
    <m/>
    <m/>
    <n v="2"/>
    <m/>
    <n v="1"/>
    <m/>
    <m/>
    <m/>
    <m/>
    <m/>
    <m/>
    <m/>
  </r>
  <r>
    <x v="1"/>
    <x v="13"/>
    <s v="GR3"/>
    <s v="promoting the use of bicycles (implementation and improvement of infrastructures)"/>
    <x v="2"/>
    <m/>
    <m/>
    <n v="2"/>
    <m/>
    <n v="1"/>
    <m/>
    <m/>
    <m/>
    <m/>
    <m/>
    <m/>
    <m/>
  </r>
  <r>
    <x v="1"/>
    <x v="13"/>
    <s v="GR4"/>
    <s v="policy for reducing the use of private cars (ban on parking/traffic in specific areas, etc.)"/>
    <x v="2"/>
    <m/>
    <m/>
    <n v="4"/>
    <m/>
    <m/>
    <m/>
    <n v="1"/>
    <m/>
    <m/>
    <m/>
    <m/>
    <m/>
  </r>
  <r>
    <x v="1"/>
    <x v="13"/>
    <s v="GR5"/>
    <s v="strengthening municipal services (school buses, public transport, etc.); modal shift: enhance the use of public transport modes in cities"/>
    <x v="2"/>
    <m/>
    <m/>
    <n v="9"/>
    <m/>
    <m/>
    <m/>
    <m/>
    <m/>
    <m/>
    <m/>
    <m/>
    <n v="1"/>
  </r>
  <r>
    <x v="1"/>
    <x v="13"/>
    <s v="GR6"/>
    <s v="smart city/city planning: Strengthening density and proximity for cities"/>
    <x v="1"/>
    <m/>
    <m/>
    <n v="2"/>
    <m/>
    <n v="1"/>
    <m/>
    <m/>
    <m/>
    <m/>
    <m/>
    <m/>
    <m/>
  </r>
  <r>
    <x v="1"/>
    <x v="14"/>
    <s v="NL2"/>
    <s v="(Voluntary) Climate Agreement 2019 with employers to reduce car transport and cycling increase, additional co-financing, support in home-office"/>
    <x v="2"/>
    <m/>
    <m/>
    <n v="2.2999999999999998"/>
    <m/>
    <n v="1"/>
    <n v="1"/>
    <m/>
    <m/>
    <m/>
    <m/>
    <m/>
    <m/>
  </r>
  <r>
    <x v="1"/>
    <x v="14"/>
    <s v="NL3"/>
    <s v="zero-emission zones for urban logistic"/>
    <x v="2"/>
    <s v="no"/>
    <s v="32 largest municipalities"/>
    <n v="4"/>
    <m/>
    <m/>
    <m/>
    <n v="1"/>
    <m/>
    <m/>
    <m/>
    <m/>
    <m/>
  </r>
  <r>
    <x v="1"/>
    <x v="14"/>
    <s v="NL4"/>
    <s v="Tax for freight traffic from 2023"/>
    <x v="2"/>
    <m/>
    <n v="2023"/>
    <n v="1"/>
    <n v="1"/>
    <m/>
    <m/>
    <m/>
    <m/>
    <m/>
    <m/>
    <m/>
    <m/>
  </r>
  <r>
    <x v="1"/>
    <x v="14"/>
    <s v="NL5"/>
    <s v="Tax for air traffic"/>
    <x v="2"/>
    <m/>
    <n v="2021"/>
    <n v="1"/>
    <n v="1"/>
    <m/>
    <m/>
    <m/>
    <m/>
    <m/>
    <m/>
    <m/>
    <m/>
  </r>
  <r>
    <x v="1"/>
    <x v="14"/>
    <s v="NL6"/>
    <s v="Reduce car use by making alternative transport more attractive"/>
    <x v="2"/>
    <m/>
    <m/>
    <n v="9"/>
    <m/>
    <m/>
    <m/>
    <m/>
    <m/>
    <m/>
    <m/>
    <m/>
    <n v="1"/>
  </r>
  <r>
    <x v="1"/>
    <x v="15"/>
    <s v="IT1"/>
    <s v="Mobility voucher (up to 1500€/a for public transport tickets in return for old &lt;EURO3 vehicle scrapping)"/>
    <x v="2"/>
    <m/>
    <m/>
    <n v="2"/>
    <m/>
    <n v="1"/>
    <m/>
    <m/>
    <m/>
    <m/>
    <m/>
    <m/>
    <m/>
  </r>
  <r>
    <x v="1"/>
    <x v="15"/>
    <s v="IT2"/>
    <s v="Make rail transport more attractive: electrification, doubling of current single tracks"/>
    <x v="2"/>
    <m/>
    <m/>
    <n v="2"/>
    <m/>
    <n v="1"/>
    <m/>
    <m/>
    <m/>
    <m/>
    <m/>
    <m/>
    <m/>
  </r>
  <r>
    <x v="1"/>
    <x v="15"/>
    <s v="IT3"/>
    <s v="Bonus programme for road transport shifting to sea/rail (Marebonus, Ferrobonus)"/>
    <x v="2"/>
    <m/>
    <m/>
    <n v="1"/>
    <n v="1"/>
    <m/>
    <m/>
    <m/>
    <m/>
    <m/>
    <m/>
    <m/>
    <m/>
  </r>
  <r>
    <x v="1"/>
    <x v="15"/>
    <s v="IT4"/>
    <s v="support cycling: Extenstion of national cycle paths until 2024 (budget law 2016/17), Urban cycle networks (budget law 2020)"/>
    <x v="2"/>
    <m/>
    <m/>
    <n v="2"/>
    <m/>
    <n v="1"/>
    <m/>
    <m/>
    <m/>
    <m/>
    <m/>
    <m/>
    <m/>
  </r>
  <r>
    <x v="1"/>
    <x v="16"/>
    <s v="LT1"/>
    <s v="Promoting flexible working hours and remote work"/>
    <x v="1"/>
    <m/>
    <s v="2021-2030"/>
    <n v="3"/>
    <m/>
    <m/>
    <n v="1"/>
    <m/>
    <m/>
    <m/>
    <m/>
    <m/>
    <m/>
  </r>
  <r>
    <x v="1"/>
    <x v="16"/>
    <s v="LT2"/>
    <s v="Improving access to and use of public transport (=&gt; Step-by-step Free Public Transport)"/>
    <x v="2"/>
    <s v="5200eq 2021-2030"/>
    <s v="2021-2030"/>
    <n v="2"/>
    <m/>
    <n v="1"/>
    <m/>
    <m/>
    <m/>
    <m/>
    <m/>
    <m/>
    <m/>
  </r>
  <r>
    <x v="1"/>
    <x v="16"/>
    <s v="LT3"/>
    <s v="Restriction of access to designated urban areas for vehicles with ICE (Internal Combustion Engine)"/>
    <x v="2"/>
    <s v="602.800.000 t CO2 eq 2021-2030"/>
    <s v="2023-2030"/>
    <n v="4"/>
    <m/>
    <m/>
    <m/>
    <n v="1"/>
    <m/>
    <m/>
    <m/>
    <m/>
    <m/>
  </r>
  <r>
    <x v="1"/>
    <x v="16"/>
    <s v="LT4"/>
    <s v="modal shift in the cargo sector from road transport to waterway transport, incentives for construction of new cargo ships and barges"/>
    <x v="2"/>
    <s v="54,5 million tonne-kilometers will be transferred from road to inland waterway transport"/>
    <m/>
    <n v="2"/>
    <m/>
    <n v="1"/>
    <m/>
    <m/>
    <m/>
    <m/>
    <m/>
    <m/>
    <m/>
  </r>
  <r>
    <x v="1"/>
    <x v="16"/>
    <s v="LT5"/>
    <s v="modal shift in the cargo sector, building new waterway infrastructure"/>
    <x v="2"/>
    <m/>
    <m/>
    <n v="2"/>
    <m/>
    <n v="1"/>
    <m/>
    <m/>
    <m/>
    <m/>
    <m/>
    <m/>
    <m/>
  </r>
  <r>
    <x v="1"/>
    <x v="1"/>
    <s v="FR2"/>
    <s v="Active Mobility Fund: creation of a €350 million cycling fund to fight against cycle path breaks etc., Make cycling safer (secure parking, marking bikes against theft, bike locks at traffic lights, etc.)"/>
    <x v="2"/>
    <m/>
    <m/>
    <s v="2,5,8"/>
    <m/>
    <n v="1"/>
    <m/>
    <m/>
    <n v="1"/>
    <m/>
    <m/>
    <n v="1"/>
    <m/>
  </r>
  <r>
    <x v="1"/>
    <x v="1"/>
    <s v="FR1"/>
    <s v="Support car-sharing/cycling: Allowance of 400€ p.a., "/>
    <x v="2"/>
    <m/>
    <s v="(tax?) allowance of 400€ p.a., p.119"/>
    <n v="1"/>
    <n v="1"/>
    <m/>
    <m/>
    <m/>
    <m/>
    <m/>
    <m/>
    <m/>
    <m/>
  </r>
  <r>
    <x v="1"/>
    <x v="1"/>
    <s v="FR4"/>
    <s v="Creation of a Mobility Organising Authority (AOM): should organise and offer more diversified, more effective and connected, shared mobility (p. 109)"/>
    <x v="0"/>
    <m/>
    <m/>
    <n v="6.8"/>
    <m/>
    <m/>
    <m/>
    <m/>
    <m/>
    <n v="1"/>
    <m/>
    <n v="1"/>
    <m/>
  </r>
  <r>
    <x v="1"/>
    <x v="1"/>
    <s v="FR5"/>
    <s v="Reduce mobility demand by work place mobility plans "/>
    <x v="1"/>
    <m/>
    <m/>
    <n v="5"/>
    <m/>
    <m/>
    <m/>
    <m/>
    <n v="1"/>
    <m/>
    <m/>
    <m/>
    <m/>
  </r>
  <r>
    <x v="1"/>
    <x v="1"/>
    <s v="FR6"/>
    <s v="Encouraging modal shifts for passenger transport: Accelerated data opening for optimised journey planning, Active Mobility Fund: creation of a €350 million cycling fund to fight against cycle path breaks etc., Make cycling safer (secure parking, marking bikes against theft, bike locks at traffic lights, etc.), &quot;Investing in rail infrastructure, public transport, clean mobility etc. and reserved lanes._x000a_&quot;"/>
    <x v="2"/>
    <m/>
    <m/>
    <s v="2,5,8"/>
    <m/>
    <n v="1"/>
    <m/>
    <m/>
    <n v="1"/>
    <m/>
    <m/>
    <n v="1"/>
    <m/>
  </r>
  <r>
    <x v="1"/>
    <x v="1"/>
    <s v="FR9"/>
    <s v="Promote the efficiency of freight transport and modal shift to rail and inland waterways_x000a_"/>
    <x v="2"/>
    <m/>
    <m/>
    <n v="8"/>
    <m/>
    <m/>
    <m/>
    <m/>
    <m/>
    <m/>
    <m/>
    <n v="1"/>
    <m/>
  </r>
  <r>
    <x v="1"/>
    <x v="1"/>
    <s v="FR10"/>
    <s v="Increase the solidarity tax on airline tickets to help finance sustainable transport infrastructure"/>
    <x v="2"/>
    <m/>
    <m/>
    <n v="1"/>
    <n v="1"/>
    <m/>
    <m/>
    <m/>
    <m/>
    <m/>
    <m/>
    <m/>
    <m/>
  </r>
  <r>
    <x v="1"/>
    <x v="2"/>
    <s v="AT2"/>
    <s v="increase the share of bicycle use: Cycling Masterplan 2015-2025, attractive bicycle parking facilities are created, construction of high-quality infrastructure, awareness-raising measures (motivation campaign), funding programme &quot;digital and networked mobility&quot;, research for cycling innovations; 24 single measures"/>
    <x v="2"/>
    <s v="cycling doubled by 2025 from 7 % to 13 %"/>
    <s v="estimated are EUR 2.2 billion between 2020 and 2030 to develop cycling in Austria"/>
    <s v="1,2,5,7,8"/>
    <n v="1"/>
    <n v="1"/>
    <m/>
    <m/>
    <n v="1"/>
    <m/>
    <n v="1"/>
    <n v="1"/>
    <m/>
  </r>
  <r>
    <x v="1"/>
    <x v="2"/>
    <s v="AT3"/>
    <s v="Walking Masterplan 2015-2025: incentives for walking, improving walking infrastructure, investment campaign, improvement of traffic safety, raising awareness, traffic calming, introduction of pedestrian priority zones, funding programme &quot;digital and networked mobility&quot;; 26 single measures"/>
    <x v="2"/>
    <m/>
    <m/>
    <s v="1,2,5,7,8"/>
    <n v="1"/>
    <n v="1"/>
    <m/>
    <m/>
    <n v="1"/>
    <m/>
    <n v="1"/>
    <n v="1"/>
    <m/>
  </r>
  <r>
    <x v="1"/>
    <x v="2"/>
    <s v="AT4"/>
    <s v="Rail infrastructure investment push for resilient and strong base"/>
    <x v="2"/>
    <m/>
    <m/>
    <n v="2"/>
    <m/>
    <n v="1"/>
    <m/>
    <m/>
    <m/>
    <m/>
    <m/>
    <m/>
    <m/>
  </r>
  <r>
    <x v="1"/>
    <x v="2"/>
    <s v="AT5"/>
    <s v="More attractive and ample public mobility services (increasing services, esp. for replacing flights)"/>
    <x v="2"/>
    <m/>
    <m/>
    <n v="2"/>
    <m/>
    <n v="1"/>
    <m/>
    <m/>
    <m/>
    <m/>
    <m/>
    <m/>
    <m/>
  </r>
  <r>
    <x v="1"/>
    <x v="2"/>
    <s v="AT6"/>
    <s v="Support regional public transport"/>
    <x v="2"/>
    <m/>
    <m/>
    <n v="2"/>
    <m/>
    <n v="1"/>
    <m/>
    <m/>
    <m/>
    <m/>
    <m/>
    <m/>
    <m/>
  </r>
  <r>
    <x v="1"/>
    <x v="2"/>
    <s v="AT7"/>
    <s v="less flights due to modern videoconferencing systems and more attractive night trains"/>
    <x v="1"/>
    <m/>
    <m/>
    <n v="2.8"/>
    <m/>
    <n v="1"/>
    <m/>
    <m/>
    <m/>
    <m/>
    <m/>
    <n v="1"/>
    <m/>
  </r>
  <r>
    <x v="1"/>
    <x v="2"/>
    <s v="AT8"/>
    <s v="Mobility management for businesses, municipalities and tourism: All Austrian companies, towns and cities, municipalities, regions and other relevant operators in the mobility system will be encouraged to introduce zero-emission sustainable mobility solutions under mobility management schemes and will be supported in the implementation thereof. --&gt; expansion of the klimaaktiv mobil advisory and funding programmes for mobility management; Transition from the provinces’ current obligations to provide vehicle parking spaces to multimodal, GHG-saving solutions; providing incentives for companies to offer flexible working hours (e.g. home office) and increased flexibility for the start of lessons in educational institutions; developing measures to increase the car occupancy rate"/>
    <x v="2"/>
    <m/>
    <m/>
    <s v="1,2,4,5"/>
    <n v="1"/>
    <n v="1"/>
    <m/>
    <n v="1"/>
    <n v="1"/>
    <m/>
    <m/>
    <m/>
    <m/>
  </r>
  <r>
    <x v="1"/>
    <x v="2"/>
    <s v="AT9"/>
    <s v="Climate/energy targets in space-related planning concepts to reduce transport demands. Integrated planning; short paths are actively travelled by walking or cycling; creating short paths through local economies, intelligent urban planning and strengthening of city centres"/>
    <x v="1"/>
    <m/>
    <m/>
    <n v="4.8"/>
    <m/>
    <m/>
    <m/>
    <n v="1"/>
    <m/>
    <m/>
    <m/>
    <n v="1"/>
    <m/>
  </r>
  <r>
    <x v="1"/>
    <x v="2"/>
    <s v="AT10"/>
    <s v="Support of multimodal freight centers, New concept for support of production facility rail connection, Incentives and mandates, innovation programme for modal shift"/>
    <x v="2"/>
    <m/>
    <m/>
    <s v="1,2,4,8"/>
    <n v="1"/>
    <n v="1"/>
    <m/>
    <n v="1"/>
    <m/>
    <m/>
    <m/>
    <n v="1"/>
    <m/>
  </r>
  <r>
    <x v="1"/>
    <x v="3"/>
    <s v="PT3"/>
    <s v="Promote demand management (passengers and goods) and urban planning to reduce the volume of trips (traffic) and distances; Promote the functional densification of urban areas, including diversifying and reinforcing services and local commerce, which promote sustainable mobility; ensure that urban design favours pedestrians"/>
    <x v="1"/>
    <m/>
    <s v="Mobility and Transport Plans (MTP) or Action Plans for Sustainable Urban Mobility (APSUM)"/>
    <n v="8"/>
    <m/>
    <m/>
    <m/>
    <m/>
    <m/>
    <m/>
    <m/>
    <n v="1"/>
    <m/>
  </r>
  <r>
    <x v="1"/>
    <x v="3"/>
    <s v="PT4"/>
    <s v="Tariff reduction support programme (support of public transport)"/>
    <x v="2"/>
    <m/>
    <s v="2020-2030"/>
    <n v="2"/>
    <m/>
    <n v="1"/>
    <m/>
    <m/>
    <m/>
    <m/>
    <m/>
    <m/>
    <m/>
  </r>
  <r>
    <x v="1"/>
    <x v="3"/>
    <s v="PT5"/>
    <s v="promote public transport: Tariff reduction support programme (support of public transport), Expansion of public transport networks, Promote multimodal intercity transport, Integrated information and ticketing system, Improve frequency and quality of rolling stock"/>
    <x v="2"/>
    <m/>
    <s v="2020-2030"/>
    <s v="1,2,5"/>
    <n v="1"/>
    <n v="1"/>
    <m/>
    <m/>
    <n v="1"/>
    <m/>
    <m/>
    <m/>
    <m/>
  </r>
  <r>
    <x v="1"/>
    <x v="3"/>
    <s v="PT6"/>
    <s v="Promote active transport modes  [infrastructure (bicycle parking, pedestrian walks), campaigns and education]"/>
    <x v="2"/>
    <m/>
    <s v="2020-2030"/>
    <s v="2,5,6"/>
    <m/>
    <n v="1"/>
    <m/>
    <m/>
    <n v="1"/>
    <n v="1"/>
    <m/>
    <m/>
    <m/>
  </r>
  <r>
    <x v="1"/>
    <x v="3"/>
    <s v="PT7"/>
    <s v="freight transport / rail: Reduce the transit time and cost of transport (€/km/container), increase capacity (number and length of  trains)."/>
    <x v="2"/>
    <m/>
    <m/>
    <n v="9"/>
    <m/>
    <m/>
    <m/>
    <m/>
    <m/>
    <m/>
    <m/>
    <m/>
    <n v="1"/>
  </r>
  <r>
    <x v="1"/>
    <x v="4"/>
    <s v="MT2"/>
    <s v="SUMP (Sustainable Urban Mobility Plan for Valletta)"/>
    <x v="2"/>
    <m/>
    <n v="2020"/>
    <n v="8"/>
    <m/>
    <m/>
    <m/>
    <m/>
    <m/>
    <m/>
    <m/>
    <n v="1"/>
    <m/>
  </r>
  <r>
    <x v="1"/>
    <x v="4"/>
    <s v="MT3"/>
    <s v="Free school transport for all primary and secondary school students and free use of public transport for youths and students between 16-20 years old"/>
    <x v="2"/>
    <s v="reduction of circa 6300 car trips"/>
    <n v="2018"/>
    <n v="2"/>
    <m/>
    <n v="1"/>
    <m/>
    <m/>
    <m/>
    <m/>
    <m/>
    <m/>
    <m/>
  </r>
  <r>
    <x v="1"/>
    <x v="4"/>
    <s v="MT4"/>
    <s v="Promote cycling (safe cycling routes, national cycling strategy 2020); National bicycle strategy with a focus on safe cycling routes and additional cycle lanes to increase connectivity"/>
    <x v="2"/>
    <m/>
    <n v="2020"/>
    <n v="2"/>
    <m/>
    <n v="1"/>
    <m/>
    <m/>
    <m/>
    <m/>
    <m/>
    <m/>
    <m/>
  </r>
  <r>
    <x v="1"/>
    <x v="4"/>
    <s v="MT5"/>
    <s v="Provide multi-modal transport hubs for last mile (SMITHs project): Transport Master Plan including the &quot;Sustainable Multimodal Intelligent Transport Hubs Project&quot;: identification and setting up of local transport hubs to provide multi-modal transport services for transport users in lieu of the use of the private personal car, incl. more bus stops, car sharing, pedelec sharing, bike sharing, scooter sharing, transport on demand with electric buses or mini cabs"/>
    <x v="2"/>
    <m/>
    <s v="adopted 2016; horizon up to 2025"/>
    <n v="9"/>
    <m/>
    <m/>
    <m/>
    <m/>
    <m/>
    <m/>
    <m/>
    <m/>
    <n v="1"/>
  </r>
  <r>
    <x v="1"/>
    <x v="4"/>
    <s v="MT6"/>
    <s v="grant for either bicycle or pedelec (full refund of the VAT)"/>
    <x v="2"/>
    <m/>
    <m/>
    <n v="1"/>
    <n v="1"/>
    <m/>
    <m/>
    <m/>
    <m/>
    <m/>
    <m/>
    <m/>
    <m/>
  </r>
  <r>
    <x v="1"/>
    <x v="17"/>
    <s v="EE1"/>
    <s v="The need for forced traffic and dependence on personal cars will be reduced through well-integrated planning of settlements and transport management; design and implementation of mobility plans"/>
    <x v="2"/>
    <m/>
    <s v="-264 Euro/tCO2 marginal abatement cost, -17.9 million Euro GDP change 2030"/>
    <n v="8"/>
    <m/>
    <m/>
    <m/>
    <m/>
    <m/>
    <m/>
    <m/>
    <n v="1"/>
    <m/>
  </r>
  <r>
    <x v="1"/>
    <x v="17"/>
    <s v="EE2"/>
    <s v="Means of transportation and mobility with low greenhouse gas emissions will be preferred through prioritising the development of public transportation, non-motorised traffic and energy-efficient carriage of goods; Reducing the demand for individual motorised transport"/>
    <x v="2"/>
    <m/>
    <s v="-335 Euro/tCO2e marginal abatement cost; -18.9 million Euro 2030 GDP-chnage"/>
    <n v="9"/>
    <m/>
    <m/>
    <m/>
    <m/>
    <m/>
    <m/>
    <m/>
    <m/>
    <n v="1"/>
  </r>
  <r>
    <x v="1"/>
    <x v="17"/>
    <s v="EE3"/>
    <s v="The development of convenient and modern public transport (TR5/10)"/>
    <x v="2"/>
    <m/>
    <s v="147 Euro/tCO2e marginal abatement gain; 15 million Euro 2030 GDP plus"/>
    <n v="9"/>
    <m/>
    <m/>
    <m/>
    <m/>
    <m/>
    <m/>
    <m/>
    <m/>
    <n v="1"/>
  </r>
  <r>
    <x v="1"/>
    <x v="17"/>
    <s v="EE4"/>
    <s v="Time-based road usage fees for heavy-duty vehicles (TR6/11)"/>
    <x v="2"/>
    <m/>
    <s v="222 Euro/tCO2e marginal abatement gain; -5.8 million Euro GDP change 2030"/>
    <n v="9"/>
    <m/>
    <m/>
    <m/>
    <m/>
    <m/>
    <m/>
    <m/>
    <m/>
    <n v="1"/>
  </r>
  <r>
    <x v="1"/>
    <x v="17"/>
    <s v="EE5"/>
    <s v="Development of railway infrastructure (incl construction of Rail Baltic) (TR13)"/>
    <x v="2"/>
    <m/>
    <m/>
    <n v="2"/>
    <m/>
    <n v="1"/>
    <m/>
    <m/>
    <m/>
    <m/>
    <m/>
    <m/>
    <m/>
  </r>
  <r>
    <x v="1"/>
    <x v="5"/>
    <s v="SE2"/>
    <s v="Tax on Air Travel"/>
    <x v="2"/>
    <m/>
    <s v="From 2018; on commercial air travel starting from a Swedish airport; in 2020: SEK 62, 260 or 416 depending on the final destination"/>
    <n v="1"/>
    <n v="1"/>
    <m/>
    <m/>
    <m/>
    <m/>
    <m/>
    <m/>
    <m/>
    <m/>
  </r>
  <r>
    <x v="1"/>
    <x v="5"/>
    <s v="SE3"/>
    <s v="support to increase digital ways of working"/>
    <x v="1"/>
    <m/>
    <s v="very vague"/>
    <n v="9"/>
    <m/>
    <m/>
    <m/>
    <m/>
    <m/>
    <m/>
    <m/>
    <m/>
    <n v="1"/>
  </r>
  <r>
    <x v="1"/>
    <x v="5"/>
    <s v="SE4"/>
    <s v="Night trains abroad: daily night train services to several European cities"/>
    <x v="2"/>
    <m/>
    <s v="2019 Government tasked the Swedish Transport Administration with investigating the possibility of providing daily night train services to several European cities"/>
    <n v="7"/>
    <m/>
    <m/>
    <m/>
    <m/>
    <m/>
    <m/>
    <n v="1"/>
    <m/>
    <m/>
  </r>
  <r>
    <x v="1"/>
    <x v="5"/>
    <s v="SE5"/>
    <s v="Development of local and regional capacity, including sustainable transport solutions"/>
    <x v="2"/>
    <m/>
    <s v="75 or so projects which have been given support must end by 2020."/>
    <n v="8"/>
    <m/>
    <m/>
    <m/>
    <m/>
    <m/>
    <m/>
    <m/>
    <n v="1"/>
    <m/>
  </r>
  <r>
    <x v="1"/>
    <x v="6"/>
    <s v="FI3"/>
    <s v="promotion of digitalisation and public transport services in large urban regions and for increasing contractual rail transport services as part of the change in people’s mobility habits"/>
    <x v="2"/>
    <s v="see FI5a"/>
    <s v="2018-2021; 5.5 million Euro"/>
    <n v="9"/>
    <m/>
    <m/>
    <m/>
    <m/>
    <m/>
    <m/>
    <m/>
    <m/>
    <n v="1"/>
  </r>
  <r>
    <x v="1"/>
    <x v="6"/>
    <s v="FI4"/>
    <s v="introduction of traffic congestion charging in city regions, with the aim of managing traffic"/>
    <x v="2"/>
    <m/>
    <m/>
    <n v="1"/>
    <n v="1"/>
    <m/>
    <m/>
    <m/>
    <m/>
    <m/>
    <m/>
    <m/>
    <m/>
  </r>
  <r>
    <x v="1"/>
    <x v="6"/>
    <s v="FI5"/>
    <s v="urban transport planning: agreements on land use, housing and transport (MAL)"/>
    <x v="2"/>
    <s v="whole bundle: 0.4 Mt CO 2 equivalent"/>
    <m/>
    <n v="8"/>
    <m/>
    <m/>
    <m/>
    <m/>
    <m/>
    <m/>
    <m/>
    <n v="1"/>
    <m/>
  </r>
  <r>
    <x v="1"/>
    <x v="6"/>
    <s v="FI6"/>
    <s v="rail investment will be increased from the current level"/>
    <x v="2"/>
    <m/>
    <m/>
    <n v="2"/>
    <m/>
    <n v="1"/>
    <m/>
    <m/>
    <m/>
    <m/>
    <m/>
    <m/>
    <m/>
  </r>
  <r>
    <x v="1"/>
    <x v="6"/>
    <s v="FI7"/>
    <s v="a programme for the promotion of walking and cycling will be implemented"/>
    <x v="2"/>
    <m/>
    <s v="2020–2022, EUR 41 million"/>
    <n v="2"/>
    <m/>
    <n v="1"/>
    <m/>
    <m/>
    <m/>
    <m/>
    <m/>
    <m/>
    <m/>
  </r>
  <r>
    <x v="1"/>
    <x v="6"/>
    <s v="FI8"/>
    <s v="reform of taxes and payments in sustainable transport: Taxation of fossil fuels will be increased by EUR 250 million over the electoral term in line with the forecast rise in consumer prices"/>
    <x v="2"/>
    <m/>
    <m/>
    <n v="1"/>
    <n v="1"/>
    <m/>
    <m/>
    <m/>
    <m/>
    <m/>
    <m/>
    <m/>
    <m/>
  </r>
  <r>
    <x v="1"/>
    <x v="6"/>
    <s v="FI9"/>
    <s v="jobs and services in growing urban regions are steered towards regional centres, sub-centres and public transport nodes with a high service level"/>
    <x v="1"/>
    <m/>
    <m/>
    <n v="9"/>
    <m/>
    <m/>
    <m/>
    <m/>
    <m/>
    <m/>
    <m/>
    <m/>
    <n v="1"/>
  </r>
  <r>
    <x v="1"/>
    <x v="7"/>
    <s v="LU2"/>
    <s v="Consequent expansion of public regional transport"/>
    <x v="2"/>
    <m/>
    <m/>
    <n v="2"/>
    <m/>
    <n v="1"/>
    <m/>
    <m/>
    <m/>
    <m/>
    <m/>
    <m/>
    <m/>
  </r>
  <r>
    <x v="1"/>
    <x v="7"/>
    <s v="LU3"/>
    <s v="National parking strategy"/>
    <x v="0"/>
    <m/>
    <m/>
    <n v="1.2"/>
    <n v="1"/>
    <n v="1"/>
    <m/>
    <m/>
    <m/>
    <m/>
    <m/>
    <m/>
    <m/>
  </r>
  <r>
    <x v="1"/>
    <x v="7"/>
    <s v="LU4"/>
    <s v="Privileging car sharing e.g. on highways"/>
    <x v="2"/>
    <m/>
    <m/>
    <n v="4"/>
    <m/>
    <m/>
    <m/>
    <n v="1"/>
    <m/>
    <m/>
    <m/>
    <m/>
    <m/>
  </r>
  <r>
    <x v="1"/>
    <x v="7"/>
    <s v="LU5"/>
    <s v="Equality of treatment when employees use sustainable transport (introduction of a &quot;mobility budget&quot;: e.g. support of bicycle parking lots) "/>
    <x v="2"/>
    <m/>
    <m/>
    <n v="1"/>
    <n v="1"/>
    <m/>
    <m/>
    <m/>
    <m/>
    <m/>
    <m/>
    <m/>
    <m/>
  </r>
  <r>
    <x v="1"/>
    <x v="7"/>
    <s v="LU6"/>
    <s v="Car tax reform (mobility budget, does not further put in disadvantage people not using a car)"/>
    <x v="2"/>
    <m/>
    <m/>
    <n v="1"/>
    <n v="1"/>
    <m/>
    <m/>
    <m/>
    <m/>
    <m/>
    <m/>
    <m/>
    <m/>
  </r>
  <r>
    <x v="1"/>
    <x v="7"/>
    <s v="LU7"/>
    <s v="Transport reduction through more teleworking, co-working spaces, more close living/working/leisure"/>
    <x v="1"/>
    <m/>
    <m/>
    <n v="1.4"/>
    <n v="1"/>
    <m/>
    <m/>
    <n v="1"/>
    <m/>
    <m/>
    <m/>
    <m/>
    <m/>
  </r>
  <r>
    <x v="1"/>
    <x v="18"/>
    <s v="DK1"/>
    <s v="Further expansions of the metro system in CPH "/>
    <x v="2"/>
    <m/>
    <m/>
    <n v="2"/>
    <m/>
    <n v="1"/>
    <m/>
    <m/>
    <m/>
    <m/>
    <m/>
    <m/>
    <m/>
  </r>
  <r>
    <x v="1"/>
    <x v="18"/>
    <s v="DK2"/>
    <s v="Grants for the establishment of light rail transits and futher lines in Aarhus and Odense"/>
    <x v="2"/>
    <m/>
    <m/>
    <n v="1"/>
    <n v="1"/>
    <m/>
    <m/>
    <m/>
    <m/>
    <m/>
    <m/>
    <m/>
    <m/>
  </r>
  <r>
    <x v="1"/>
    <x v="18"/>
    <s v="DK3"/>
    <s v="Cross-party infrastructure agreement for modal shift &quot;A fair direction for DK&quot;"/>
    <x v="2"/>
    <m/>
    <m/>
    <n v="4"/>
    <m/>
    <m/>
    <m/>
    <n v="1"/>
    <m/>
    <m/>
    <m/>
    <m/>
    <m/>
  </r>
  <r>
    <x v="1"/>
    <x v="18"/>
    <s v="DK4"/>
    <s v="Prioritize bicycling (municipal bicycling projects; Investment for promoting bicycles)"/>
    <x v="2"/>
    <m/>
    <m/>
    <n v="1.2"/>
    <n v="1"/>
    <n v="1"/>
    <m/>
    <m/>
    <m/>
    <m/>
    <m/>
    <m/>
    <m/>
  </r>
  <r>
    <x v="1"/>
    <x v="18"/>
    <s v="DK5"/>
    <s v="Reduced travel time for public transport "/>
    <x v="2"/>
    <m/>
    <m/>
    <n v="2"/>
    <m/>
    <n v="1"/>
    <m/>
    <m/>
    <m/>
    <m/>
    <m/>
    <m/>
    <m/>
  </r>
  <r>
    <x v="1"/>
    <x v="18"/>
    <s v="DK6"/>
    <s v="Spatial planning"/>
    <x v="1"/>
    <m/>
    <m/>
    <n v="2"/>
    <m/>
    <n v="1"/>
    <m/>
    <m/>
    <m/>
    <m/>
    <m/>
    <m/>
    <m/>
  </r>
  <r>
    <x v="1"/>
    <x v="19"/>
    <s v="CY1"/>
    <s v="SUMPs incl. costed policies for modal shift from car to sustainable transport (incl. improved public transport service, upgrading of infrastructure, promote sustainable use and discourage car use)"/>
    <x v="0"/>
    <m/>
    <m/>
    <s v="1,2,4,8,9"/>
    <n v="1"/>
    <n v="1"/>
    <m/>
    <n v="1"/>
    <m/>
    <m/>
    <m/>
    <n v="1"/>
    <n v="1"/>
  </r>
  <r>
    <x v="1"/>
    <x v="19"/>
    <s v="CY2"/>
    <s v="Improve public transport infrastructure"/>
    <x v="2"/>
    <m/>
    <s v="800-900m Euro"/>
    <n v="2"/>
    <m/>
    <n v="1"/>
    <m/>
    <m/>
    <m/>
    <m/>
    <m/>
    <m/>
    <m/>
  </r>
  <r>
    <x v="1"/>
    <x v="20"/>
    <s v="LV1"/>
    <s v="Review of transport energy and vehicle use taxes"/>
    <x v="2"/>
    <m/>
    <m/>
    <n v="1"/>
    <n v="1"/>
    <m/>
    <m/>
    <m/>
    <m/>
    <m/>
    <m/>
    <m/>
    <m/>
  </r>
  <r>
    <x v="1"/>
    <x v="20"/>
    <s v="LV2"/>
    <s v="Reduce need for citizens to move in general, promote pedestrian, bicicle"/>
    <x v="1"/>
    <m/>
    <m/>
    <n v="9"/>
    <m/>
    <m/>
    <m/>
    <m/>
    <m/>
    <m/>
    <m/>
    <m/>
    <n v="1"/>
  </r>
  <r>
    <x v="1"/>
    <x v="21"/>
    <s v="CZ1"/>
    <s v="public transport strategy: Public transport operators and transport infrastructure managers can apply for support through the Integrated Regional Operational Programme for a range of activities related to the increase in sustainable forms of transport,"/>
    <x v="2"/>
    <m/>
    <s v="prepared in 2015-2020, view to 2030"/>
    <n v="2"/>
    <m/>
    <n v="1"/>
    <m/>
    <m/>
    <m/>
    <m/>
    <m/>
    <m/>
    <m/>
  </r>
  <r>
    <x v="1"/>
    <x v="21"/>
    <s v="CZ2"/>
    <s v="modal shift (cycling): Implementation of the National Cycling Development Strategy 2013–2020 aims to improve the coordination of the development and the conditions for the use of this environmentally-friendly non-motorised transport."/>
    <x v="2"/>
    <m/>
    <m/>
    <n v="8"/>
    <m/>
    <m/>
    <m/>
    <m/>
    <m/>
    <m/>
    <m/>
    <n v="1"/>
    <m/>
  </r>
  <r>
    <x v="1"/>
    <x v="21"/>
    <s v="CZ3"/>
    <s v="modal shift in the cargo sector from road transport to waterway and rail transport"/>
    <x v="2"/>
    <m/>
    <m/>
    <n v="8"/>
    <m/>
    <m/>
    <m/>
    <m/>
    <m/>
    <m/>
    <m/>
    <n v="1"/>
    <m/>
  </r>
  <r>
    <x v="1"/>
    <x v="22"/>
    <s v="BG1"/>
    <s v="financial programme with priority axis &quot;Sustainable and integrated urban development&quot;: activities for the development and improvement of urban transport systems; Greater reliability and comfort and optimal travel times of public transport to promote a change in transport patterns and reduce personal car journeys"/>
    <x v="2"/>
    <m/>
    <m/>
    <n v="2"/>
    <m/>
    <n v="1"/>
    <m/>
    <m/>
    <m/>
    <m/>
    <m/>
    <m/>
    <m/>
  </r>
  <r>
    <x v="1"/>
    <x v="22"/>
    <s v="BG2"/>
    <s v="Decreasing the volume of freight transported by road at a distance of more than 300 km by diverting it to more environmentally-friendly modes of transport, such as rail transport, in line with the Third National Climate Change Action Plan 2013-2020 (the measure should be extended beyond 2030)"/>
    <x v="2"/>
    <m/>
    <m/>
    <n v="9"/>
    <m/>
    <m/>
    <m/>
    <m/>
    <m/>
    <m/>
    <m/>
    <m/>
    <n v="1"/>
  </r>
  <r>
    <x v="1"/>
    <x v="23"/>
    <s v="RO1"/>
    <s v="increase the share and attractiveness of public transport: fostering the use of rail transport for passenger transport (to the detriment of road transport) - EU law; Enhancing the quality of the underground transport service; Developing/extending the metro network; Introducing strong economic incentives for a green transport system through price instruments"/>
    <x v="2"/>
    <m/>
    <m/>
    <n v="2"/>
    <m/>
    <n v="1"/>
    <m/>
    <m/>
    <m/>
    <m/>
    <m/>
    <m/>
    <m/>
  </r>
  <r>
    <x v="1"/>
    <x v="23"/>
    <s v="RO2"/>
    <s v="fostering alternative forms of transport (cycling, car-pooling, car sharing etc.) by urban planning and developing an adequate cycling infrastructure (bicycle tracks, special compartments for bicycles in the underground and in trains etc.) and extending the pedestrian walkways, especially in large conurbations; Raising awareness of the benefits of environment-friendly transport"/>
    <x v="2"/>
    <m/>
    <m/>
    <n v="2.5"/>
    <m/>
    <n v="1"/>
    <m/>
    <m/>
    <n v="1"/>
    <m/>
    <m/>
    <m/>
    <m/>
  </r>
  <r>
    <x v="1"/>
    <x v="24"/>
    <s v="SK1"/>
    <s v="supporting the development of non-motorised transport, in particular cycling; i.e. National Platform for Support of Non-motorised transport and National Cycling Strategy; bike sharing, Going to Work by Bicycle programme: Support cycling in the form of subsidies for the emergence of new cycling infrastructure and plan cycle paths in advance and support in the urban road infrastructure as one of the pillars of passenger transport in cities; Create safe bicycle stands near public buildings; Remove obstacles in public spaces as a tool to promote pedestrian traffic."/>
    <x v="2"/>
    <m/>
    <s v="Strategic Roadmap for Transport Development to 2030"/>
    <n v="2"/>
    <m/>
    <n v="1"/>
    <m/>
    <m/>
    <m/>
    <m/>
    <m/>
    <m/>
    <m/>
  </r>
  <r>
    <x v="1"/>
    <x v="24"/>
    <s v="SK2"/>
    <s v="renewal and modernisation of the public passenger transport fleet; supporting the development and use of public passenger transport, including support for the creation of integrated transport systems; Harmonize national and local public passenger transport timetables; Introduce financial and support measures to make public transport more financially attractive to the public than individual car transport"/>
    <x v="2"/>
    <m/>
    <s v="Strategic Roadmap for Transport Development to 2030"/>
    <n v="2"/>
    <m/>
    <n v="1"/>
    <m/>
    <m/>
    <m/>
    <m/>
    <m/>
    <m/>
    <m/>
  </r>
  <r>
    <x v="1"/>
    <x v="25"/>
    <s v="SI2"/>
    <s v="Develop strategies for improving rail infrastructure and promoting cycling and public transport"/>
    <x v="2"/>
    <m/>
    <n v="2021"/>
    <n v="8"/>
    <m/>
    <m/>
    <m/>
    <m/>
    <m/>
    <m/>
    <m/>
    <m/>
    <n v="1"/>
  </r>
  <r>
    <x v="1"/>
    <x v="25"/>
    <s v="SI3"/>
    <s v="Improving the infrastructure of public transport (tact, express buses, new public transport services, park and drive)"/>
    <x v="2"/>
    <m/>
    <m/>
    <n v="2"/>
    <m/>
    <n v="1"/>
    <m/>
    <m/>
    <m/>
    <m/>
    <m/>
    <m/>
    <m/>
  </r>
  <r>
    <x v="1"/>
    <x v="25"/>
    <s v="SI4"/>
    <s v="Reducing the use of cars (restriction on the use of parking spaces, increasing the costs of long term parking, introducing fees for entry the city, promote work from home)"/>
    <x v="1"/>
    <m/>
    <m/>
    <n v="2.4"/>
    <m/>
    <n v="1"/>
    <m/>
    <n v="1"/>
    <m/>
    <m/>
    <m/>
    <m/>
    <m/>
  </r>
  <r>
    <x v="1"/>
    <x v="25"/>
    <s v="SI5"/>
    <s v="Improving of Infrstructure for pedestrians and cyclists"/>
    <x v="2"/>
    <m/>
    <m/>
    <n v="2"/>
    <m/>
    <n v="1"/>
    <m/>
    <m/>
    <m/>
    <m/>
    <m/>
    <m/>
    <m/>
  </r>
  <r>
    <x v="1"/>
    <x v="26"/>
    <s v="HR3"/>
    <s v="Special tax/environmental fee on motor vehicles"/>
    <x v="1"/>
    <m/>
    <m/>
    <n v="1"/>
    <n v="1"/>
    <m/>
    <m/>
    <m/>
    <m/>
    <m/>
    <m/>
    <m/>
    <m/>
  </r>
  <r>
    <x v="1"/>
    <x v="8"/>
    <s v="BE4"/>
    <s v="Tax incentive for soft mobility and using forms of transport other than private cars (walking, cycling, public transport)"/>
    <x v="2"/>
    <m/>
    <m/>
    <n v="1"/>
    <n v="1"/>
    <m/>
    <m/>
    <m/>
    <m/>
    <m/>
    <m/>
    <m/>
    <m/>
  </r>
  <r>
    <x v="1"/>
    <x v="8"/>
    <s v="BE5"/>
    <s v="Speed on motorways and ring roads might be limited to 90-100 km/h"/>
    <x v="1"/>
    <m/>
    <m/>
    <n v="4"/>
    <m/>
    <m/>
    <m/>
    <n v="1"/>
    <m/>
    <m/>
    <m/>
    <m/>
    <m/>
  </r>
  <r>
    <x v="1"/>
    <x v="8"/>
    <s v="BE6"/>
    <s v="Modal shift of goods from road to waterway "/>
    <x v="2"/>
    <m/>
    <m/>
    <n v="2"/>
    <m/>
    <n v="1"/>
    <m/>
    <m/>
    <m/>
    <m/>
    <m/>
    <m/>
    <m/>
  </r>
  <r>
    <x v="1"/>
    <x v="8"/>
    <s v="BE7"/>
    <s v="Investment in rail passenger and goods transport"/>
    <x v="2"/>
    <m/>
    <s v="35 billion €"/>
    <n v="2"/>
    <m/>
    <n v="1"/>
    <m/>
    <m/>
    <m/>
    <m/>
    <m/>
    <m/>
    <m/>
  </r>
  <r>
    <x v="1"/>
    <x v="8"/>
    <s v="BE8"/>
    <s v="Implementation of the Regional Mobility Plan (reduction of individual vehicles on the roads and support of non-individual transport solutions)"/>
    <x v="2"/>
    <s v="21% reduction in vehicle kilometers in Brussels Region in 2030 (comp. To 2018"/>
    <s v="Brussels Region"/>
    <n v="9"/>
    <m/>
    <m/>
    <m/>
    <m/>
    <m/>
    <m/>
    <m/>
    <m/>
    <n v="1"/>
  </r>
  <r>
    <x v="1"/>
    <x v="8"/>
    <s v="BE9"/>
    <s v="reduce the demand for mobility, mainly through spatial planning and changes in habits, culture"/>
    <x v="2"/>
    <m/>
    <m/>
    <n v="2"/>
    <m/>
    <n v="1"/>
    <m/>
    <m/>
    <m/>
    <m/>
    <m/>
    <m/>
    <m/>
  </r>
  <r>
    <x v="1"/>
    <x v="8"/>
    <s v="BE10"/>
    <s v="Modal shift by investing in infrastructure for cycling (e.g.  Network of supralocal functional cycle routes, together with cycle highways) and public transport and found organisations that support a modal shift"/>
    <x v="2"/>
    <m/>
    <m/>
    <n v="2"/>
    <m/>
    <n v="1"/>
    <m/>
    <m/>
    <m/>
    <m/>
    <m/>
    <m/>
    <m/>
  </r>
  <r>
    <x v="2"/>
    <x v="9"/>
    <s v="IE5"/>
    <s v="Eliminate non-recyclable plastic "/>
    <x v="2"/>
    <m/>
    <m/>
    <n v="4"/>
    <m/>
    <m/>
    <m/>
    <n v="1"/>
    <m/>
    <m/>
    <m/>
    <m/>
    <m/>
  </r>
  <r>
    <x v="2"/>
    <x v="9"/>
    <s v="IE6"/>
    <s v="higher fees on the production of materials which are difficult to recycle"/>
    <x v="0"/>
    <m/>
    <m/>
    <n v="1"/>
    <n v="1"/>
    <m/>
    <m/>
    <m/>
    <m/>
    <m/>
    <m/>
    <m/>
    <m/>
  </r>
  <r>
    <x v="2"/>
    <x v="11"/>
    <s v="HU2"/>
    <s v="significant emission reductions can be achieved through the use of primary raw materials, which can be achieved through the implementation of a circular economy, the substitution of carbon-avoiding raw materials and changes in usage patterns"/>
    <x v="1"/>
    <m/>
    <s v="in 2018, the Circular Economy Platform was set up; MoU signed by 65 organisations"/>
    <n v="9"/>
    <m/>
    <m/>
    <m/>
    <m/>
    <m/>
    <m/>
    <m/>
    <m/>
    <n v="1"/>
  </r>
  <r>
    <x v="2"/>
    <x v="0"/>
    <s v="DE13"/>
    <s v="Forest Climate Fund: Kreislaufwirtschaft und Kaskadennutzung von Holz; Förderung von klimabewusstem Verbraucher-Verhalten (Eliminate barriers to the use of durable wood products, usage of waste wood)"/>
    <x v="1"/>
    <m/>
    <m/>
    <n v="1"/>
    <n v="1"/>
    <m/>
    <m/>
    <m/>
    <m/>
    <m/>
    <m/>
    <m/>
    <m/>
  </r>
  <r>
    <x v="2"/>
    <x v="13"/>
    <s v="GR7"/>
    <s v="National Circular Economy Strategy: implementation of the national waste prevention programme, reduction of food waste; resources are used for longer periods and their maximum value is increased, and end-of- lifecycle materials are recovered and recycled. A key priority in the context of the transition to circular economy is establishing an appropriate institutional framework and incentives for industrial symbiosis; _x000a_decrease in the production volume of energy-intensive materials due to circular economy"/>
    <x v="1"/>
    <m/>
    <m/>
    <n v="8"/>
    <m/>
    <m/>
    <m/>
    <m/>
    <m/>
    <m/>
    <m/>
    <n v="1"/>
    <m/>
  </r>
  <r>
    <x v="2"/>
    <x v="14"/>
    <s v="NL7"/>
    <s v="ETS floor price for industry and electricity generation "/>
    <x v="0"/>
    <m/>
    <n v="2021"/>
    <n v="1"/>
    <n v="1"/>
    <m/>
    <m/>
    <m/>
    <m/>
    <m/>
    <m/>
    <m/>
    <m/>
  </r>
  <r>
    <x v="2"/>
    <x v="15"/>
    <s v="IT5"/>
    <s v="Green Corners (loose/on-draught sale of products), Law No 141"/>
    <x v="2"/>
    <m/>
    <n v="2019"/>
    <n v="2"/>
    <m/>
    <n v="1"/>
    <m/>
    <m/>
    <m/>
    <m/>
    <m/>
    <m/>
    <m/>
  </r>
  <r>
    <x v="2"/>
    <x v="15"/>
    <s v="IT6"/>
    <s v="Io sono ambiente, awareness raising campaign in schools"/>
    <x v="1"/>
    <m/>
    <s v="2020-22"/>
    <n v="5.6"/>
    <m/>
    <m/>
    <m/>
    <m/>
    <n v="1"/>
    <n v="1"/>
    <m/>
    <m/>
    <m/>
  </r>
  <r>
    <x v="2"/>
    <x v="16"/>
    <s v="LT6"/>
    <s v="Agreements with energy suppliers on consumer education and consulting"/>
    <x v="0"/>
    <s v="3 TWh 2021-2030"/>
    <s v="2021-2030"/>
    <n v="4.5"/>
    <m/>
    <m/>
    <m/>
    <n v="1"/>
    <n v="1"/>
    <m/>
    <m/>
    <m/>
    <m/>
  </r>
  <r>
    <x v="2"/>
    <x v="16"/>
    <s v="LT7"/>
    <s v="Promote repair activities by financial incentives"/>
    <x v="1"/>
    <m/>
    <m/>
    <n v="2"/>
    <m/>
    <n v="1"/>
    <m/>
    <m/>
    <m/>
    <m/>
    <m/>
    <m/>
    <m/>
  </r>
  <r>
    <x v="2"/>
    <x v="2"/>
    <s v="AT11"/>
    <s v="sharing economy, leasing, re-use, upgrading and recycling lead to usage of long-lived, high-quality products"/>
    <x v="1"/>
    <m/>
    <m/>
    <n v="9"/>
    <m/>
    <m/>
    <m/>
    <m/>
    <m/>
    <m/>
    <m/>
    <m/>
    <n v="1"/>
  </r>
  <r>
    <x v="2"/>
    <x v="2"/>
    <s v="AT12"/>
    <s v="design and production of modular products so that they can be repaired and less new products are bought"/>
    <x v="1"/>
    <m/>
    <m/>
    <n v="9"/>
    <m/>
    <m/>
    <m/>
    <m/>
    <m/>
    <m/>
    <m/>
    <m/>
    <n v="1"/>
  </r>
  <r>
    <x v="2"/>
    <x v="3"/>
    <s v="PT8"/>
    <s v="Fostering circular business models (incl. sharing and longevity)"/>
    <x v="1"/>
    <m/>
    <s v="Encourage greater and intensive use of products through their sharing and use of the use of products. Encourage the increased longevity of products through: design for duration and recovery, improved maintenance, reconditioning, remanufacturing of discarded products (or parts/components of) in a new product with the same functions and showing discarded products (or parts/components of) in a new product with different functions"/>
    <n v="9"/>
    <m/>
    <m/>
    <m/>
    <m/>
    <m/>
    <m/>
    <m/>
    <m/>
    <n v="1"/>
  </r>
  <r>
    <x v="2"/>
    <x v="3"/>
    <s v="PT9"/>
    <s v="Reducing cement by other materials"/>
    <x v="2"/>
    <m/>
    <m/>
    <n v="9"/>
    <m/>
    <m/>
    <m/>
    <m/>
    <m/>
    <m/>
    <m/>
    <m/>
    <n v="1"/>
  </r>
  <r>
    <x v="2"/>
    <x v="4"/>
    <s v="MT7"/>
    <s v="waste management plan / circular economy: generate less waste by increasing the lifespan of products and/or retaining resources in a closed loop through further reuse, or recycling; incl. awareness campaigns"/>
    <x v="1"/>
    <m/>
    <s v="2021-2030"/>
    <n v="5.8"/>
    <m/>
    <m/>
    <m/>
    <m/>
    <n v="1"/>
    <m/>
    <m/>
    <n v="1"/>
    <m/>
  </r>
  <r>
    <x v="2"/>
    <x v="17"/>
    <s v="EE6"/>
    <s v="Circular Economy; The implementation of novel business models, including models based on the recovery, sharing, and renting of resources, will be facilitated; transition to the circular economy; In addition to smart design solutions, research and development, eco-innovation, technological development and the sharing economy also play an important role.; Estonia’s objective is to develop a circular economy development document and action plan by the end of 2021 under the leadership of the Ministry of the Environment in order to accelerate the transition to a more circular Estonia"/>
    <x v="1"/>
    <m/>
    <s v="by the end of 2021: Develop a circular economy development document and action plan"/>
    <n v="7.8"/>
    <m/>
    <m/>
    <m/>
    <m/>
    <m/>
    <m/>
    <n v="1"/>
    <n v="1"/>
    <m/>
  </r>
  <r>
    <x v="2"/>
    <x v="5"/>
    <s v="SE6"/>
    <s v="Energy mapping support for SMEs and Big Companies"/>
    <x v="0"/>
    <m/>
    <s v="Energy mapping should include energy maps, suggestions for measures and an energy plan. "/>
    <n v="2.4"/>
    <m/>
    <n v="1"/>
    <m/>
    <n v="1"/>
    <m/>
    <m/>
    <m/>
    <m/>
    <m/>
  </r>
  <r>
    <x v="2"/>
    <x v="5"/>
    <s v="SE7"/>
    <s v="Waste Tax Act"/>
    <x v="0"/>
    <m/>
    <s v="In 2019 the tax is SEK 520 per tonne of waste taken to a landfill site."/>
    <n v="1"/>
    <n v="1"/>
    <m/>
    <m/>
    <m/>
    <m/>
    <m/>
    <m/>
    <m/>
    <m/>
  </r>
  <r>
    <x v="2"/>
    <x v="6"/>
    <s v="FI10"/>
    <s v="pilot projects for a Circular Economy"/>
    <x v="1"/>
    <m/>
    <s v="2020-2023; 55.2 million Euro"/>
    <n v="7"/>
    <m/>
    <m/>
    <m/>
    <m/>
    <m/>
    <m/>
    <n v="1"/>
    <m/>
    <m/>
  </r>
  <r>
    <x v="2"/>
    <x v="6"/>
    <s v="FI11"/>
    <s v="Waste tax"/>
    <x v="0"/>
    <m/>
    <m/>
    <n v="1"/>
    <n v="1"/>
    <m/>
    <m/>
    <m/>
    <m/>
    <m/>
    <m/>
    <m/>
    <m/>
  </r>
  <r>
    <x v="2"/>
    <x v="7"/>
    <s v="LU8"/>
    <s v="VAT reduction to 3% on repair works"/>
    <x v="1"/>
    <m/>
    <s v="&quot;will prove&quot;"/>
    <n v="1"/>
    <n v="1"/>
    <m/>
    <m/>
    <m/>
    <m/>
    <m/>
    <m/>
    <m/>
    <m/>
  </r>
  <r>
    <x v="2"/>
    <x v="18"/>
    <s v="DK7"/>
    <s v="Waste and Weight-and-Volume-based packaging tax "/>
    <x v="1"/>
    <m/>
    <m/>
    <n v="1"/>
    <n v="1"/>
    <m/>
    <m/>
    <m/>
    <m/>
    <m/>
    <m/>
    <m/>
    <m/>
  </r>
  <r>
    <x v="2"/>
    <x v="21"/>
    <s v="CZ4"/>
    <s v="Reduction of waste production through education and training, elaboration of expert analyses for the possibility of setting new legislative requirements in the field of waste prenvention, methodological and legislative measures, and support of RnD (Waste Prevention Programme) - could also be just efficiency"/>
    <x v="0"/>
    <m/>
    <m/>
    <n v="8"/>
    <m/>
    <m/>
    <m/>
    <m/>
    <m/>
    <m/>
    <m/>
    <n v="1"/>
    <m/>
  </r>
  <r>
    <x v="2"/>
    <x v="22"/>
    <s v="BG3"/>
    <s v="National Programme for the prevention of waste generation; increase of the share of waste for recovery and recycling - eff or suff?"/>
    <x v="0"/>
    <m/>
    <m/>
    <n v="8"/>
    <m/>
    <m/>
    <m/>
    <m/>
    <m/>
    <m/>
    <m/>
    <n v="1"/>
    <m/>
  </r>
  <r>
    <x v="2"/>
    <x v="23"/>
    <s v="RO3"/>
    <s v="Launching a public procurement procedure in order to develop information and awareness campaigns at national level on prevention of municipal waste"/>
    <x v="0"/>
    <m/>
    <m/>
    <n v="5"/>
    <m/>
    <m/>
    <m/>
    <m/>
    <n v="1"/>
    <m/>
    <m/>
    <m/>
    <m/>
  </r>
  <r>
    <x v="2"/>
    <x v="24"/>
    <s v="SK3"/>
    <s v="Increased support for the circular economy through Ecodesign focusing on reuse, durability, recyclability, recycled material content, reparability; Encourage the emergence of new business models based on sharing, lending or repairing;"/>
    <x v="1"/>
    <m/>
    <m/>
    <n v="4"/>
    <m/>
    <m/>
    <m/>
    <n v="1"/>
    <m/>
    <m/>
    <m/>
    <m/>
    <m/>
  </r>
  <r>
    <x v="2"/>
    <x v="24"/>
    <s v="SK4"/>
    <s v="Waste Management (reduce mixed municipal and biodegradable waste) "/>
    <x v="0"/>
    <m/>
    <m/>
    <n v="4"/>
    <m/>
    <m/>
    <m/>
    <n v="1"/>
    <m/>
    <m/>
    <m/>
    <m/>
    <m/>
  </r>
  <r>
    <x v="2"/>
    <x v="10"/>
    <s v="ES4"/>
    <s v="Social climate innovation: durability of products and prevention of planned obsolescence (Action 5.8)"/>
    <x v="1"/>
    <m/>
    <m/>
    <n v="7"/>
    <m/>
    <m/>
    <m/>
    <m/>
    <m/>
    <m/>
    <n v="1"/>
    <m/>
    <m/>
  </r>
  <r>
    <x v="2"/>
    <x v="8"/>
    <s v="BE11"/>
    <s v="Ensure that products placed on the market last longer, are easier to repair, can be reused, are demountable and recyclable, and/or contain more recycled materials."/>
    <x v="2"/>
    <m/>
    <m/>
    <n v="9"/>
    <m/>
    <m/>
    <m/>
    <m/>
    <m/>
    <m/>
    <m/>
    <m/>
    <n v="1"/>
  </r>
  <r>
    <x v="2"/>
    <x v="8"/>
    <s v="BE12"/>
    <s v="Digital sobriety strategy (A sober digital transition does not just involve reducing the direct energy consumption of digital activities, purchasing more energy-efficient and more sustainable equipment (Green for IT), changing equipment less often or reducing superfluous energy-intensive uses. Reducing the energy and environmental footprint of digital technology also involves using our individual and collective capacity to question the rationality of our purchasing and consumption behaviour in terms of digital objects and services, and adapting it accordingly)"/>
    <x v="1"/>
    <m/>
    <m/>
    <n v="9"/>
    <m/>
    <m/>
    <m/>
    <m/>
    <m/>
    <m/>
    <m/>
    <m/>
    <n v="1"/>
  </r>
  <r>
    <x v="2"/>
    <x v="8"/>
    <s v="BE13"/>
    <s v="Introduce Logo for Designed/Made/Grown/Repaired in and around Brussels"/>
    <x v="2"/>
    <m/>
    <m/>
    <n v="7"/>
    <m/>
    <m/>
    <m/>
    <m/>
    <m/>
    <m/>
    <n v="1"/>
    <m/>
    <m/>
  </r>
  <r>
    <x v="2"/>
    <x v="8"/>
    <s v="BE14"/>
    <s v="Reduction in VAT on repair services"/>
    <x v="1"/>
    <m/>
    <m/>
    <n v="2"/>
    <m/>
    <n v="1"/>
    <m/>
    <m/>
    <m/>
    <m/>
    <m/>
    <m/>
    <m/>
  </r>
  <r>
    <x v="2"/>
    <x v="8"/>
    <s v="BE15"/>
    <s v="Ban on the marketing of energy-intensive domestic appliances and drinks in plastic bottles"/>
    <x v="2"/>
    <m/>
    <m/>
    <n v="4"/>
    <m/>
    <m/>
    <m/>
    <n v="1"/>
    <m/>
    <m/>
    <m/>
    <m/>
    <m/>
  </r>
  <r>
    <x v="3"/>
    <x v="2"/>
    <s v="AT13"/>
    <s v="reduction of food waste"/>
    <x v="1"/>
    <m/>
    <m/>
    <n v="5"/>
    <m/>
    <m/>
    <m/>
    <m/>
    <n v="1"/>
    <m/>
    <m/>
    <m/>
    <m/>
  </r>
  <r>
    <x v="3"/>
    <x v="0"/>
    <s v="DE14"/>
    <s v="Coupling of animal feedstock numbers to available areas (max 2 &quot;GVE&quot; per ha) and introduction of minimum pasture share. Expected to lead to a reduction in feedstock"/>
    <x v="0"/>
    <m/>
    <m/>
    <n v="4"/>
    <m/>
    <m/>
    <m/>
    <n v="1"/>
    <m/>
    <m/>
    <m/>
    <m/>
    <m/>
  </r>
  <r>
    <x v="3"/>
    <x v="0"/>
    <s v="DE15"/>
    <s v="Elaboration of a Masterplan for nutritional recommendations, against the background of the Paris Agreement targets "/>
    <x v="0"/>
    <m/>
    <m/>
    <n v="8"/>
    <m/>
    <m/>
    <m/>
    <m/>
    <m/>
    <m/>
    <m/>
    <n v="1"/>
    <m/>
  </r>
  <r>
    <x v="3"/>
    <x v="0"/>
    <s v="DE16"/>
    <s v="Education and consulting for sustainable, climate-friendly and healthy nutrition, e.g. in mensa); strengthening of sustainability criteria (minimum standards) for food offers in federal office buildings, optional labelling of climate impacts on food offers in federal office buildings."/>
    <x v="2"/>
    <m/>
    <m/>
    <n v="4.5"/>
    <m/>
    <m/>
    <m/>
    <n v="1"/>
    <n v="1"/>
    <m/>
    <m/>
    <m/>
    <m/>
  </r>
  <r>
    <x v="3"/>
    <x v="0"/>
    <s v="DE17"/>
    <s v="Development of pricing instruments for consumption incentivisation (e.g. establishment alternative proteine sources)"/>
    <x v="2"/>
    <m/>
    <m/>
    <n v="1"/>
    <n v="1"/>
    <m/>
    <m/>
    <m/>
    <m/>
    <m/>
    <m/>
    <m/>
    <m/>
  </r>
  <r>
    <x v="3"/>
    <x v="0"/>
    <s v="DE18"/>
    <s v="avoid food waste: National strategy for reducing avoidable food waste and losses"/>
    <x v="1"/>
    <m/>
    <s v="halve food waste and losses by 2030"/>
    <n v="8"/>
    <m/>
    <m/>
    <m/>
    <m/>
    <m/>
    <m/>
    <m/>
    <n v="1"/>
    <m/>
  </r>
  <r>
    <x v="3"/>
    <x v="13"/>
    <s v="GR8"/>
    <s v="reducing per capita food waste: The objective will be attained to a lesser extent through responsible consumption and reduction in food waste and to a greater extent through increased recycling of organic waste and energy recovery from this waste stream"/>
    <x v="1"/>
    <m/>
    <s v="by 50% by 2030"/>
    <n v="9"/>
    <m/>
    <m/>
    <m/>
    <m/>
    <m/>
    <m/>
    <m/>
    <m/>
    <n v="1"/>
  </r>
  <r>
    <x v="3"/>
    <x v="1"/>
    <s v="FR8"/>
    <s v="stepping up the fight against food waste;"/>
    <x v="1"/>
    <m/>
    <m/>
    <n v="9"/>
    <m/>
    <m/>
    <m/>
    <m/>
    <m/>
    <m/>
    <m/>
    <m/>
    <n v="1"/>
  </r>
  <r>
    <x v="3"/>
    <x v="14"/>
    <s v="NL8"/>
    <s v="more plant-based diets"/>
    <x v="2"/>
    <s v="no"/>
    <s v="no"/>
    <n v="9"/>
    <m/>
    <m/>
    <m/>
    <m/>
    <m/>
    <m/>
    <m/>
    <m/>
    <n v="1"/>
  </r>
  <r>
    <x v="3"/>
    <x v="14"/>
    <s v="NL9"/>
    <s v="less food waste"/>
    <x v="1"/>
    <s v="no"/>
    <s v="no"/>
    <n v="9"/>
    <m/>
    <m/>
    <m/>
    <m/>
    <m/>
    <m/>
    <m/>
    <m/>
    <n v="1"/>
  </r>
  <r>
    <x v="3"/>
    <x v="16"/>
    <s v="LT8"/>
    <s v="Prevention of food waste reduction"/>
    <x v="1"/>
    <s v="918.000 CO2 eq, 2021- 2023"/>
    <s v="2021-2030"/>
    <n v="5"/>
    <m/>
    <m/>
    <m/>
    <m/>
    <n v="1"/>
    <m/>
    <m/>
    <m/>
    <m/>
  </r>
  <r>
    <x v="3"/>
    <x v="16"/>
    <s v="LT9"/>
    <s v="Reduction of mineral fertiliser"/>
    <x v="2"/>
    <m/>
    <m/>
    <n v="2"/>
    <m/>
    <n v="1"/>
    <m/>
    <m/>
    <m/>
    <m/>
    <m/>
    <m/>
    <m/>
  </r>
  <r>
    <x v="3"/>
    <x v="16"/>
    <s v="LT10"/>
    <s v="fuel tax for agricultural machinery"/>
    <x v="0"/>
    <m/>
    <m/>
    <n v="2"/>
    <m/>
    <n v="1"/>
    <m/>
    <m/>
    <m/>
    <m/>
    <m/>
    <m/>
    <m/>
  </r>
  <r>
    <x v="3"/>
    <x v="10"/>
    <s v="ES1"/>
    <s v="Food waste reduction (as part of Action 1.22)"/>
    <x v="1"/>
    <m/>
    <m/>
    <s v="3,5,7"/>
    <m/>
    <m/>
    <n v="1"/>
    <m/>
    <n v="1"/>
    <m/>
    <n v="1"/>
    <m/>
    <m/>
  </r>
  <r>
    <x v="3"/>
    <x v="16"/>
    <s v="LT11"/>
    <s v="Increase in air pollution tax for livestock and poultry farmers."/>
    <x v="0"/>
    <m/>
    <m/>
    <n v="2"/>
    <m/>
    <n v="1"/>
    <m/>
    <m/>
    <m/>
    <m/>
    <m/>
    <m/>
    <m/>
  </r>
  <r>
    <x v="3"/>
    <x v="2"/>
    <s v="AT14"/>
    <s v="reduced meat consumption; consumption of high-quality plant products"/>
    <x v="2"/>
    <m/>
    <m/>
    <n v="9"/>
    <m/>
    <m/>
    <m/>
    <m/>
    <m/>
    <m/>
    <m/>
    <m/>
    <n v="1"/>
  </r>
  <r>
    <x v="3"/>
    <x v="3"/>
    <s v="PT10"/>
    <s v="reducing food waste"/>
    <x v="1"/>
    <m/>
    <m/>
    <n v="9"/>
    <m/>
    <m/>
    <m/>
    <m/>
    <m/>
    <m/>
    <m/>
    <m/>
    <n v="1"/>
  </r>
  <r>
    <x v="3"/>
    <x v="7"/>
    <s v="LU9"/>
    <s v="Avoiding food waste"/>
    <x v="1"/>
    <m/>
    <m/>
    <n v="5"/>
    <m/>
    <m/>
    <m/>
    <m/>
    <n v="1"/>
    <m/>
    <m/>
    <m/>
    <m/>
  </r>
  <r>
    <x v="3"/>
    <x v="24"/>
    <s v="SK5"/>
    <s v="Reduce food waste (e.g., food products can be further used, either by donating safe food products or food products past their expiry date to a charity, or by composting or recovering products for energy or otherwise)"/>
    <x v="1"/>
    <m/>
    <m/>
    <n v="9"/>
    <m/>
    <m/>
    <m/>
    <m/>
    <m/>
    <m/>
    <m/>
    <m/>
    <n v="1"/>
  </r>
  <r>
    <x v="3"/>
    <x v="25"/>
    <s v="SI1"/>
    <s v="revitalise interest in local food production and processing to shorten the food supply chain [2021-2030]"/>
    <x v="1"/>
    <m/>
    <m/>
    <n v="9"/>
    <m/>
    <m/>
    <m/>
    <m/>
    <m/>
    <m/>
    <m/>
    <m/>
    <n v="1"/>
  </r>
  <r>
    <x v="3"/>
    <x v="26"/>
    <s v="HR2"/>
    <s v="Switching a significant portion of the population to a low-meat diet"/>
    <x v="2"/>
    <m/>
    <m/>
    <n v="7"/>
    <m/>
    <m/>
    <m/>
    <m/>
    <m/>
    <m/>
    <m/>
    <m/>
    <m/>
  </r>
  <r>
    <x v="3"/>
    <x v="8"/>
    <s v="BE16"/>
    <s v="Awareness-raising initiatives emphasising sustainable diets, based on the food pyramid, are also being implemented. The aim is to ensure that local products are appropriately consumed."/>
    <x v="2"/>
    <m/>
    <m/>
    <n v="5"/>
    <m/>
    <m/>
    <m/>
    <m/>
    <n v="1"/>
    <m/>
    <m/>
    <m/>
    <m/>
  </r>
  <r>
    <x v="3"/>
    <x v="8"/>
    <s v="BE17"/>
    <s v="Reduction of food waste from producer to consumer"/>
    <x v="1"/>
    <m/>
    <m/>
    <s v="1, 5"/>
    <n v="1"/>
    <m/>
    <m/>
    <m/>
    <n v="1"/>
    <m/>
    <m/>
    <m/>
    <m/>
  </r>
  <r>
    <x v="4"/>
    <x v="9"/>
    <s v="IE7"/>
    <s v="Trajectory of carbon pricing to create behavioural change and avoid locking in carbon intensive technologies"/>
    <x v="2"/>
    <m/>
    <m/>
    <n v="2"/>
    <m/>
    <n v="1"/>
    <m/>
    <m/>
    <m/>
    <m/>
    <m/>
    <m/>
    <m/>
  </r>
  <r>
    <x v="4"/>
    <x v="9"/>
    <s v="IE9"/>
    <s v="5-year carbon budgets at the national level"/>
    <x v="0"/>
    <m/>
    <m/>
    <n v="4"/>
    <m/>
    <m/>
    <m/>
    <n v="1"/>
    <m/>
    <m/>
    <m/>
    <m/>
    <m/>
  </r>
  <r>
    <x v="4"/>
    <x v="0"/>
    <s v="DE19"/>
    <s v="Energy and electricity taxation reform"/>
    <x v="0"/>
    <m/>
    <m/>
    <n v="1"/>
    <n v="1"/>
    <m/>
    <m/>
    <m/>
    <m/>
    <m/>
    <m/>
    <m/>
    <m/>
  </r>
  <r>
    <x v="4"/>
    <x v="0"/>
    <s v="DE20"/>
    <s v="Carbon tax for heat and transport sectors"/>
    <x v="0"/>
    <m/>
    <m/>
    <n v="1"/>
    <n v="1"/>
    <m/>
    <m/>
    <m/>
    <m/>
    <m/>
    <m/>
    <m/>
    <m/>
  </r>
  <r>
    <x v="4"/>
    <x v="0"/>
    <s v="DE21"/>
    <s v="Information campaign climate 2050 (citzens think about how to contribute personally to climate issues)"/>
    <x v="0"/>
    <m/>
    <m/>
    <n v="9"/>
    <m/>
    <m/>
    <m/>
    <m/>
    <m/>
    <m/>
    <m/>
    <m/>
    <n v="1"/>
  </r>
  <r>
    <x v="4"/>
    <x v="13"/>
    <s v="GR9"/>
    <s v="Information and awareness programmes will be launched for both tourists and Greek tourism and catering professionals through specific tools, such as the development of targeted energy inspections, the establishment of energy and environmental footprint criteria and reporting on certification and energy signalling schemes."/>
    <x v="0"/>
    <m/>
    <m/>
    <n v="5"/>
    <m/>
    <m/>
    <m/>
    <m/>
    <n v="1"/>
    <m/>
    <m/>
    <m/>
    <m/>
  </r>
  <r>
    <x v="4"/>
    <x v="14"/>
    <s v="NL1"/>
    <s v="Surcharge tax on top of energy tax for gas (rising) and electricity (falling)"/>
    <x v="0"/>
    <m/>
    <m/>
    <n v="1"/>
    <n v="1"/>
    <m/>
    <m/>
    <m/>
    <m/>
    <m/>
    <m/>
    <m/>
    <m/>
  </r>
  <r>
    <x v="4"/>
    <x v="14"/>
    <s v="NL10"/>
    <s v="CO2-tax"/>
    <x v="0"/>
    <s v="14.3Mton by 2030 compared to base parth"/>
    <m/>
    <n v="1"/>
    <n v="1"/>
    <m/>
    <m/>
    <m/>
    <m/>
    <m/>
    <m/>
    <m/>
    <m/>
  </r>
  <r>
    <x v="4"/>
    <x v="15"/>
    <s v="IT7"/>
    <s v="Budget Law 2020: increase levies on energy products used for producing electricity"/>
    <x v="0"/>
    <m/>
    <n v="2020"/>
    <n v="1"/>
    <n v="1"/>
    <m/>
    <m/>
    <m/>
    <m/>
    <m/>
    <m/>
    <m/>
    <m/>
  </r>
  <r>
    <x v="4"/>
    <x v="15"/>
    <s v="IT8"/>
    <s v="Budget Law 2020: cut back env. damaging subsidies"/>
    <x v="0"/>
    <m/>
    <m/>
    <n v="2"/>
    <m/>
    <n v="1"/>
    <m/>
    <m/>
    <m/>
    <m/>
    <m/>
    <m/>
    <m/>
  </r>
  <r>
    <x v="4"/>
    <x v="16"/>
    <s v="LT12"/>
    <s v="Planned restriction of subsidies"/>
    <x v="0"/>
    <m/>
    <m/>
    <n v="1"/>
    <n v="1"/>
    <m/>
    <m/>
    <m/>
    <m/>
    <m/>
    <m/>
    <m/>
    <m/>
  </r>
  <r>
    <x v="4"/>
    <x v="16"/>
    <s v="LT13"/>
    <s v="Integration of climate-related education into all levels of education and higher education programmes"/>
    <x v="0"/>
    <m/>
    <m/>
    <n v="6"/>
    <m/>
    <m/>
    <m/>
    <m/>
    <m/>
    <n v="1"/>
    <m/>
    <m/>
    <m/>
  </r>
  <r>
    <x v="4"/>
    <x v="1"/>
    <s v="FR7"/>
    <s v="Carbon tax + HFC tax"/>
    <x v="0"/>
    <m/>
    <s v="Tax increasing from 44.6€/t (2018) to 86.2€/t (2022). Currently increases suspended."/>
    <n v="1"/>
    <n v="1"/>
    <m/>
    <m/>
    <m/>
    <m/>
    <m/>
    <m/>
    <m/>
    <m/>
  </r>
  <r>
    <x v="4"/>
    <x v="10"/>
    <s v="ES2"/>
    <s v="Widespread internalisation of environmental externalities (Action 1.26.)"/>
    <x v="0"/>
    <m/>
    <m/>
    <n v="1"/>
    <n v="1"/>
    <m/>
    <m/>
    <m/>
    <m/>
    <m/>
    <m/>
    <m/>
    <m/>
  </r>
  <r>
    <x v="4"/>
    <x v="2"/>
    <s v="AT15"/>
    <s v="Evaluation of possible introduction of CO2 taxation in non-ETS sector"/>
    <x v="0"/>
    <m/>
    <m/>
    <n v="1"/>
    <n v="1"/>
    <m/>
    <m/>
    <m/>
    <m/>
    <m/>
    <m/>
    <m/>
    <m/>
  </r>
  <r>
    <x v="4"/>
    <x v="3"/>
    <s v="PT11"/>
    <s v="awareness raising, information campaigns and education towards a low-carbon economy"/>
    <x v="0"/>
    <m/>
    <m/>
    <n v="5.6"/>
    <m/>
    <m/>
    <m/>
    <m/>
    <n v="1"/>
    <n v="1"/>
    <m/>
    <m/>
    <m/>
  </r>
  <r>
    <x v="4"/>
    <x v="3"/>
    <s v="PT12"/>
    <s v="Develop low-carbon plans and strategies by municipalities and companies, promote calculation and reporting of GHG emissions at a local level and at companies and certificates for low-carbon standards"/>
    <x v="0"/>
    <m/>
    <m/>
    <n v="8"/>
    <m/>
    <m/>
    <m/>
    <m/>
    <m/>
    <m/>
    <m/>
    <n v="1"/>
    <m/>
  </r>
  <r>
    <x v="4"/>
    <x v="3"/>
    <s v="PT13"/>
    <s v="Implement green taxation: new taxes, reduce subsidies, tax incentives for low-carobn products"/>
    <x v="0"/>
    <m/>
    <m/>
    <n v="1"/>
    <n v="1"/>
    <m/>
    <m/>
    <m/>
    <m/>
    <m/>
    <m/>
    <m/>
    <m/>
  </r>
  <r>
    <x v="4"/>
    <x v="3"/>
    <s v="PT14"/>
    <s v="Leverage the role of Local Energy and Climate Agencies: They play a very important role in terms of local sustainable development by promoting energy efficiency, the rational  use  of  energy  in  various  sectors"/>
    <x v="0"/>
    <m/>
    <m/>
    <n v="9"/>
    <m/>
    <m/>
    <m/>
    <m/>
    <m/>
    <m/>
    <m/>
    <m/>
    <n v="1"/>
  </r>
  <r>
    <x v="4"/>
    <x v="4"/>
    <s v="MT8"/>
    <s v="electricity tariffs incorporate a built-in mechanism which promotes end-use savings. This includes a “rising block tariff” and an eco-reduction mechanism. These mechanisms incentivize end-users to reduce consumption below an established threshold and deter high consumption by applying higher tariffs as consumption increases"/>
    <x v="0"/>
    <m/>
    <m/>
    <n v="8"/>
    <m/>
    <m/>
    <m/>
    <m/>
    <m/>
    <m/>
    <m/>
    <n v="1"/>
    <m/>
  </r>
  <r>
    <x v="4"/>
    <x v="12"/>
    <s v="PL6"/>
    <s v="Phase out energy subsidies, in particular for fossil fuels"/>
    <x v="0"/>
    <m/>
    <m/>
    <n v="1"/>
    <n v="1"/>
    <m/>
    <m/>
    <m/>
    <m/>
    <m/>
    <m/>
    <m/>
    <m/>
  </r>
  <r>
    <x v="4"/>
    <x v="17"/>
    <s v="EE7"/>
    <s v="tax on carbon emissions"/>
    <x v="0"/>
    <m/>
    <s v="established in 2000, update 2006, from 2009: 2 Euro/t with exceptions and option to replace the charge with environmental investments by companies"/>
    <n v="1"/>
    <n v="1"/>
    <m/>
    <m/>
    <m/>
    <m/>
    <m/>
    <m/>
    <m/>
    <m/>
  </r>
  <r>
    <x v="4"/>
    <x v="17"/>
    <s v="EE8"/>
    <s v="Estonia has gradually reduced energy subsidies for legal persons"/>
    <x v="0"/>
    <m/>
    <s v="no more excise duty exemption for fuel used for air navigation and others have been reduced"/>
    <n v="2"/>
    <m/>
    <n v="1"/>
    <m/>
    <m/>
    <m/>
    <m/>
    <m/>
    <m/>
    <m/>
  </r>
  <r>
    <x v="4"/>
    <x v="5"/>
    <s v="SE8"/>
    <s v="carbon tax with a fuel tax and an electricity tax. "/>
    <x v="0"/>
    <m/>
    <s v="Quite high carbon tax (compared to other countries at least), around 100 Euro /ton"/>
    <n v="1"/>
    <n v="1"/>
    <m/>
    <m/>
    <m/>
    <m/>
    <m/>
    <m/>
    <m/>
    <m/>
  </r>
  <r>
    <x v="4"/>
    <x v="6"/>
    <s v="FI12"/>
    <s v="Energy and carbon dioxide taxes"/>
    <x v="0"/>
    <m/>
    <s v="existing measure"/>
    <n v="1"/>
    <n v="1"/>
    <m/>
    <m/>
    <m/>
    <m/>
    <m/>
    <m/>
    <m/>
    <m/>
  </r>
  <r>
    <x v="4"/>
    <x v="6"/>
    <s v="FI13"/>
    <s v="preparatory work aimed making cuts to environmentally harmful subsidies"/>
    <x v="0"/>
    <m/>
    <n v="2020"/>
    <n v="2"/>
    <m/>
    <n v="1"/>
    <m/>
    <m/>
    <m/>
    <m/>
    <m/>
    <m/>
    <m/>
  </r>
  <r>
    <x v="4"/>
    <x v="7"/>
    <s v="LU10"/>
    <s v="CO2 tax introduction. Average price of neighbour countries. Start with 20€/t, then increase"/>
    <x v="0"/>
    <m/>
    <n v="2021"/>
    <n v="1"/>
    <n v="1"/>
    <m/>
    <m/>
    <m/>
    <m/>
    <m/>
    <m/>
    <m/>
    <m/>
  </r>
  <r>
    <x v="4"/>
    <x v="7"/>
    <s v="LU11"/>
    <s v="Integration of topics (climate, sustainability…) into school curricula"/>
    <x v="0"/>
    <m/>
    <m/>
    <n v="6"/>
    <m/>
    <m/>
    <m/>
    <m/>
    <m/>
    <n v="1"/>
    <m/>
    <m/>
    <m/>
  </r>
  <r>
    <x v="4"/>
    <x v="7"/>
    <s v="LU12"/>
    <s v="Local quarter administrators for fostering ecology and circular economy issues"/>
    <x v="1"/>
    <m/>
    <m/>
    <n v="8"/>
    <m/>
    <m/>
    <m/>
    <m/>
    <m/>
    <m/>
    <m/>
    <n v="1"/>
    <m/>
  </r>
  <r>
    <x v="4"/>
    <x v="18"/>
    <s v="DK8"/>
    <s v="CO2 tax and taxes on mineral oil, gas, coal, electricity"/>
    <x v="0"/>
    <m/>
    <m/>
    <n v="1"/>
    <n v="1"/>
    <m/>
    <m/>
    <m/>
    <m/>
    <m/>
    <m/>
    <m/>
    <m/>
  </r>
  <r>
    <x v="4"/>
    <x v="19"/>
    <s v="CY3"/>
    <s v="Fiscal neutral green tax reform"/>
    <x v="0"/>
    <m/>
    <n v="2021"/>
    <n v="1"/>
    <n v="1"/>
    <m/>
    <m/>
    <m/>
    <m/>
    <m/>
    <m/>
    <m/>
    <m/>
  </r>
  <r>
    <x v="4"/>
    <x v="19"/>
    <s v="CY4"/>
    <s v="Energy consumption fee applied on electricity"/>
    <x v="0"/>
    <m/>
    <s v="From 2021; 0,8 Eurocents/kWh"/>
    <n v="1"/>
    <n v="1"/>
    <m/>
    <m/>
    <m/>
    <m/>
    <m/>
    <m/>
    <m/>
    <m/>
  </r>
  <r>
    <x v="4"/>
    <x v="20"/>
    <s v="LV3"/>
    <s v="Campaigns to promote green and climate-friendly lifestyle"/>
    <x v="0"/>
    <m/>
    <m/>
    <n v="5"/>
    <m/>
    <m/>
    <m/>
    <m/>
    <n v="1"/>
    <m/>
    <m/>
    <m/>
    <m/>
  </r>
  <r>
    <x v="4"/>
    <x v="20"/>
    <s v="LV4"/>
    <s v="Greening of the tax system"/>
    <x v="0"/>
    <m/>
    <m/>
    <n v="1"/>
    <n v="1"/>
    <m/>
    <m/>
    <m/>
    <m/>
    <m/>
    <m/>
    <m/>
    <m/>
  </r>
  <r>
    <x v="4"/>
    <x v="22"/>
    <s v="BG4"/>
    <s v="Consumer information and training programmes: Electricity retails publish on their websites energy saving  tips, The companies have consultants on energy efficiency to help customers reduce their energy consumption without expensive investments and complex repairs, the measure is supported by regional and  local governments countrywide. The initiatives envisage the establishment of consumer councils, organising consumer days and a number of campaigns in regional and municipal centres where customers can learn how to save energy."/>
    <x v="0"/>
    <m/>
    <m/>
    <n v="5"/>
    <m/>
    <m/>
    <m/>
    <m/>
    <n v="1"/>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6000000}" name="PivotTable7" cacheId="7"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rowHeaderCaption="">
  <location ref="A256:B277" firstHeaderRow="1" firstDataRow="1" firstDataCol="1"/>
  <pivotFields count="17">
    <pivotField axis="axisRow" dataField="1" showAll="0">
      <items count="6">
        <item x="0"/>
        <item x="1"/>
        <item x="2"/>
        <item x="3"/>
        <item x="4"/>
        <item t="default"/>
      </items>
    </pivotField>
    <pivotField showAll="0"/>
    <pivotField showAll="0"/>
    <pivotField showAll="0"/>
    <pivotField axis="axisRow"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4"/>
  </rowFields>
  <rowItems count="21">
    <i>
      <x/>
    </i>
    <i r="1">
      <x/>
    </i>
    <i r="1">
      <x v="1"/>
    </i>
    <i r="1">
      <x v="2"/>
    </i>
    <i>
      <x v="1"/>
    </i>
    <i r="1">
      <x/>
    </i>
    <i r="1">
      <x v="1"/>
    </i>
    <i r="1">
      <x v="2"/>
    </i>
    <i>
      <x v="2"/>
    </i>
    <i r="1">
      <x/>
    </i>
    <i r="1">
      <x v="1"/>
    </i>
    <i r="1">
      <x v="2"/>
    </i>
    <i>
      <x v="3"/>
    </i>
    <i r="1">
      <x/>
    </i>
    <i r="1">
      <x v="1"/>
    </i>
    <i r="1">
      <x v="2"/>
    </i>
    <i>
      <x v="4"/>
    </i>
    <i r="1">
      <x/>
    </i>
    <i r="1">
      <x v="1"/>
    </i>
    <i r="1">
      <x v="2"/>
    </i>
    <i t="grand">
      <x/>
    </i>
  </rowItems>
  <colItems count="1">
    <i/>
  </colItems>
  <dataFields count="1">
    <dataField name="Anzahl von Sector "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7"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chartFormat="5">
  <location ref="A8:G37" firstHeaderRow="1" firstDataRow="2" firstDataCol="1" rowPageCount="1" colPageCount="1"/>
  <pivotFields count="17">
    <pivotField axis="axisCol" dataField="1" showAll="0">
      <items count="6">
        <item x="0"/>
        <item x="1"/>
        <item x="2"/>
        <item x="3"/>
        <item x="4"/>
        <item t="default"/>
      </items>
    </pivotField>
    <pivotField axis="axisRow" showAll="0">
      <items count="28">
        <item x="2"/>
        <item x="22"/>
        <item x="19"/>
        <item x="21"/>
        <item x="0"/>
        <item x="18"/>
        <item x="17"/>
        <item x="10"/>
        <item x="6"/>
        <item x="1"/>
        <item x="13"/>
        <item x="11"/>
        <item x="15"/>
        <item x="16"/>
        <item x="7"/>
        <item x="20"/>
        <item x="4"/>
        <item x="14"/>
        <item x="12"/>
        <item x="3"/>
        <item x="23"/>
        <item x="5"/>
        <item x="24"/>
        <item x="9"/>
        <item x="8"/>
        <item x="25"/>
        <item x="26"/>
        <item t="default"/>
      </items>
    </pivotField>
    <pivotField showAll="0"/>
    <pivotField showAll="0"/>
    <pivotField axis="axisPage"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8">
    <i>
      <x/>
    </i>
    <i>
      <x v="1"/>
    </i>
    <i>
      <x v="2"/>
    </i>
    <i>
      <x v="3"/>
    </i>
    <i>
      <x v="4"/>
    </i>
    <i>
      <x v="5"/>
    </i>
    <i>
      <x v="6"/>
    </i>
    <i>
      <x v="7"/>
    </i>
    <i>
      <x v="8"/>
    </i>
    <i>
      <x v="9"/>
    </i>
    <i>
      <x v="10"/>
    </i>
    <i>
      <x v="11"/>
    </i>
    <i>
      <x v="12"/>
    </i>
    <i>
      <x v="13"/>
    </i>
    <i>
      <x v="14"/>
    </i>
    <i>
      <x v="15"/>
    </i>
    <i>
      <x v="16"/>
    </i>
    <i>
      <x v="17"/>
    </i>
    <i>
      <x v="18"/>
    </i>
    <i>
      <x v="19"/>
    </i>
    <i>
      <x v="20"/>
    </i>
    <i>
      <x v="21"/>
    </i>
    <i>
      <x v="22"/>
    </i>
    <i>
      <x v="23"/>
    </i>
    <i>
      <x v="24"/>
    </i>
    <i>
      <x v="25"/>
    </i>
    <i>
      <x v="26"/>
    </i>
    <i t="grand">
      <x/>
    </i>
  </rowItems>
  <colFields count="1">
    <field x="0"/>
  </colFields>
  <colItems count="6">
    <i>
      <x/>
    </i>
    <i>
      <x v="1"/>
    </i>
    <i>
      <x v="2"/>
    </i>
    <i>
      <x v="3"/>
    </i>
    <i>
      <x v="4"/>
    </i>
    <i t="grand">
      <x/>
    </i>
  </colItems>
  <pageFields count="1">
    <pageField fld="4" hier="-1"/>
  </pageFields>
  <dataFields count="1">
    <dataField name="Anzahl von Sector " fld="0" subtotal="count" baseField="0" baseItem="0"/>
  </dataFields>
  <chartFormats count="10">
    <chartFormat chart="0" format="0" series="1">
      <pivotArea type="data" outline="0" fieldPosition="0">
        <references count="2">
          <reference field="4294967294" count="1" selected="0">
            <x v="0"/>
          </reference>
          <reference field="0" count="1" selected="0">
            <x v="0"/>
          </reference>
        </references>
      </pivotArea>
    </chartFormat>
    <chartFormat chart="0" format="1" series="1">
      <pivotArea type="data" outline="0" fieldPosition="0">
        <references count="2">
          <reference field="4294967294" count="1" selected="0">
            <x v="0"/>
          </reference>
          <reference field="0" count="1" selected="0">
            <x v="1"/>
          </reference>
        </references>
      </pivotArea>
    </chartFormat>
    <chartFormat chart="0" format="2" series="1">
      <pivotArea type="data" outline="0" fieldPosition="0">
        <references count="2">
          <reference field="4294967294" count="1" selected="0">
            <x v="0"/>
          </reference>
          <reference field="0" count="1" selected="0">
            <x v="2"/>
          </reference>
        </references>
      </pivotArea>
    </chartFormat>
    <chartFormat chart="0" format="3" series="1">
      <pivotArea type="data" outline="0" fieldPosition="0">
        <references count="2">
          <reference field="4294967294" count="1" selected="0">
            <x v="0"/>
          </reference>
          <reference field="0" count="1" selected="0">
            <x v="3"/>
          </reference>
        </references>
      </pivotArea>
    </chartFormat>
    <chartFormat chart="0" format="4" series="1">
      <pivotArea type="data" outline="0" fieldPosition="0">
        <references count="2">
          <reference field="4294967294" count="1" selected="0">
            <x v="0"/>
          </reference>
          <reference field="0" count="1" selected="0">
            <x v="4"/>
          </reference>
        </references>
      </pivotArea>
    </chartFormat>
    <chartFormat chart="4" format="0" series="1">
      <pivotArea type="data" outline="0" fieldPosition="0">
        <references count="2">
          <reference field="4294967294" count="1" selected="0">
            <x v="0"/>
          </reference>
          <reference field="0" count="1" selected="0">
            <x v="0"/>
          </reference>
        </references>
      </pivotArea>
    </chartFormat>
    <chartFormat chart="4" format="1" series="1">
      <pivotArea type="data" outline="0" fieldPosition="0">
        <references count="2">
          <reference field="4294967294" count="1" selected="0">
            <x v="0"/>
          </reference>
          <reference field="0" count="1" selected="0">
            <x v="1"/>
          </reference>
        </references>
      </pivotArea>
    </chartFormat>
    <chartFormat chart="4" format="2" series="1">
      <pivotArea type="data" outline="0" fieldPosition="0">
        <references count="2">
          <reference field="4294967294" count="1" selected="0">
            <x v="0"/>
          </reference>
          <reference field="0" count="1" selected="0">
            <x v="2"/>
          </reference>
        </references>
      </pivotArea>
    </chartFormat>
    <chartFormat chart="4" format="3" series="1">
      <pivotArea type="data" outline="0" fieldPosition="0">
        <references count="2">
          <reference field="4294967294" count="1" selected="0">
            <x v="0"/>
          </reference>
          <reference field="0" count="1" selected="0">
            <x v="3"/>
          </reference>
        </references>
      </pivotArea>
    </chartFormat>
    <chartFormat chart="4" format="4" series="1">
      <pivotArea type="data" outline="0" fieldPosition="0">
        <references count="2">
          <reference field="4294967294" count="1" selected="0">
            <x v="0"/>
          </reference>
          <reference field="0"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500-000001000000}" name="PivotTable2" cacheId="7"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rowHeaderCaption="">
  <location ref="A85:J91" firstHeaderRow="0" firstDataRow="1" firstDataCol="1" rowPageCount="1" colPageCount="1"/>
  <pivotFields count="17">
    <pivotField axis="axisRow" showAll="0">
      <items count="6">
        <item x="0"/>
        <item n="Transport" x="1"/>
        <item x="2"/>
        <item x="3"/>
        <item x="4"/>
        <item t="default"/>
      </items>
    </pivotField>
    <pivotField showAll="0"/>
    <pivotField showAll="0"/>
    <pivotField showAll="0"/>
    <pivotField axis="axisPage" showAll="0">
      <items count="4">
        <item x="0"/>
        <item x="2"/>
        <item x="1"/>
        <item t="default"/>
      </items>
    </pivotField>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6">
    <i>
      <x/>
    </i>
    <i>
      <x v="1"/>
    </i>
    <i>
      <x v="2"/>
    </i>
    <i>
      <x v="3"/>
    </i>
    <i>
      <x v="4"/>
    </i>
    <i t="grand">
      <x/>
    </i>
  </rowItems>
  <colFields count="1">
    <field x="-2"/>
  </colFields>
  <colItems count="9">
    <i>
      <x/>
    </i>
    <i i="1">
      <x v="1"/>
    </i>
    <i i="2">
      <x v="2"/>
    </i>
    <i i="3">
      <x v="3"/>
    </i>
    <i i="4">
      <x v="4"/>
    </i>
    <i i="5">
      <x v="5"/>
    </i>
    <i i="6">
      <x v="6"/>
    </i>
    <i i="7">
      <x v="7"/>
    </i>
    <i i="8">
      <x v="8"/>
    </i>
  </colItems>
  <pageFields count="1">
    <pageField fld="4" hier="-1"/>
  </pageFields>
  <dataFields count="9">
    <dataField name="Summe von economic (e.g. taxes, tradable certificates, market reform)" fld="8" baseField="0" baseItem="0"/>
    <dataField name="Summe von fiscal (e.g. subsidies and grants, tax exemptions and public expenditures for infrastructure)" fld="9" baseField="0" baseItem="0"/>
    <dataField name="Summe von voluntary agreements" fld="10" baseField="0" baseItem="0"/>
    <dataField name="Summe von regulation (laws, standards and product identification)_x000a_" fld="11" baseField="0" baseItem="0"/>
    <dataField name="Summe von information" fld="12" baseField="0" baseItem="0"/>
    <dataField name="Summe von education (institutional)" fld="13" baseField="0" baseItem="0"/>
    <dataField name="Summe von research and development" fld="14" baseField="0" baseItem="0"/>
    <dataField name="Summe von other (e.g. plans)" fld="15" baseField="0" baseItem="0"/>
    <dataField name="Summe von not specified" fld="16" baseField="0" baseItem="0"/>
  </dataFields>
  <formats count="3">
    <format dxfId="2">
      <pivotArea field="4" type="button" dataOnly="0" labelOnly="1" outline="0" axis="axisPage" fieldPosition="0"/>
    </format>
    <format dxfId="1">
      <pivotArea field="4" type="button" dataOnly="0" labelOnly="1" outline="0" axis="axisPage" fieldPosition="0"/>
    </format>
    <format dxfId="0">
      <pivotArea field="4"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B32B8B8-9C0B-EE46-B5F1-BDB338942F5C}" name="PivotTable4" cacheId="6"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chartFormat="1" rowHeaderCaption="">
  <location ref="A285:J291" firstHeaderRow="0" firstDataRow="1" firstDataCol="1" rowPageCount="1" colPageCount="1"/>
  <pivotFields count="17">
    <pivotField axis="axisRow" showAll="0">
      <items count="6">
        <item x="0"/>
        <item x="1"/>
        <item x="2"/>
        <item x="3"/>
        <item x="4"/>
        <item t="default"/>
      </items>
    </pivotField>
    <pivotField showAll="0"/>
    <pivotField showAll="0"/>
    <pivotField showAll="0"/>
    <pivotField axis="axisPage" showAll="0">
      <items count="4">
        <item x="0"/>
        <item x="2"/>
        <item x="1"/>
        <item t="default"/>
      </items>
    </pivotField>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6">
    <i>
      <x/>
    </i>
    <i>
      <x v="1"/>
    </i>
    <i>
      <x v="2"/>
    </i>
    <i>
      <x v="3"/>
    </i>
    <i>
      <x v="4"/>
    </i>
    <i t="grand">
      <x/>
    </i>
  </rowItems>
  <colFields count="1">
    <field x="-2"/>
  </colFields>
  <colItems count="9">
    <i>
      <x/>
    </i>
    <i i="1">
      <x v="1"/>
    </i>
    <i i="2">
      <x v="2"/>
    </i>
    <i i="3">
      <x v="3"/>
    </i>
    <i i="4">
      <x v="4"/>
    </i>
    <i i="5">
      <x v="5"/>
    </i>
    <i i="6">
      <x v="6"/>
    </i>
    <i i="7">
      <x v="7"/>
    </i>
    <i i="8">
      <x v="8"/>
    </i>
  </colItems>
  <pageFields count="1">
    <pageField fld="4" item="2" hier="-1"/>
  </pageFields>
  <dataFields count="9">
    <dataField name="Summe von economic (e.g. taxes, tradable certificates, market reform)" fld="8" baseField="0" baseItem="0"/>
    <dataField name="Summe von fiscal (e.g. subsidies and grants, tax exemptions and public expenditures for infrastructure)" fld="9" baseField="0" baseItem="0"/>
    <dataField name="Summe von voluntary agreements" fld="10" baseField="0" baseItem="0"/>
    <dataField name="Summe von regulation (laws, standards and product identification)_x000a_" fld="11" baseField="0" baseItem="0"/>
    <dataField name="Summe von information" fld="12" baseField="0" baseItem="0"/>
    <dataField name="Summe von education (institutional)" fld="13" baseField="0" baseItem="0"/>
    <dataField name="Summe von research and development" fld="14" baseField="0" baseItem="0"/>
    <dataField name="Summe von other (e.g. plans)" fld="15" baseField="0" baseItem="0"/>
    <dataField name="Summe von not specified" fld="16" baseField="0" baseItem="0"/>
  </dataFields>
  <chartFormats count="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6"/>
          </reference>
        </references>
      </pivotArea>
    </chartFormat>
    <chartFormat chart="0" format="7" series="1">
      <pivotArea type="data" outline="0" fieldPosition="0">
        <references count="1">
          <reference field="4294967294" count="1" selected="0">
            <x v="7"/>
          </reference>
        </references>
      </pivotArea>
    </chartFormat>
    <chartFormat chart="0" format="8"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500-000004000000}" name="PivotTable5" cacheId="7"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rowHeaderCaption="">
  <location ref="A332:J338" firstHeaderRow="0" firstDataRow="1" firstDataCol="1" rowPageCount="1" colPageCount="1"/>
  <pivotFields count="17">
    <pivotField axis="axisRow" showAll="0">
      <items count="6">
        <item x="0"/>
        <item x="1"/>
        <item x="2"/>
        <item x="3"/>
        <item x="4"/>
        <item t="default"/>
      </items>
    </pivotField>
    <pivotField showAll="0"/>
    <pivotField showAll="0"/>
    <pivotField showAll="0"/>
    <pivotField axis="axisPage" showAll="0">
      <items count="4">
        <item x="0"/>
        <item x="2"/>
        <item x="1"/>
        <item t="default"/>
      </items>
    </pivotField>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6">
    <i>
      <x/>
    </i>
    <i>
      <x v="1"/>
    </i>
    <i>
      <x v="2"/>
    </i>
    <i>
      <x v="3"/>
    </i>
    <i>
      <x v="4"/>
    </i>
    <i t="grand">
      <x/>
    </i>
  </rowItems>
  <colFields count="1">
    <field x="-2"/>
  </colFields>
  <colItems count="9">
    <i>
      <x/>
    </i>
    <i i="1">
      <x v="1"/>
    </i>
    <i i="2">
      <x v="2"/>
    </i>
    <i i="3">
      <x v="3"/>
    </i>
    <i i="4">
      <x v="4"/>
    </i>
    <i i="5">
      <x v="5"/>
    </i>
    <i i="6">
      <x v="6"/>
    </i>
    <i i="7">
      <x v="7"/>
    </i>
    <i i="8">
      <x v="8"/>
    </i>
  </colItems>
  <pageFields count="1">
    <pageField fld="4" item="0" hier="-1"/>
  </pageFields>
  <dataFields count="9">
    <dataField name="Summe von economic (e.g. taxes, tradable certificates, market reform)" fld="8" baseField="0" baseItem="0"/>
    <dataField name="Summe von fiscal (e.g. subsidies and grants, tax exemptions and public expenditures for infrastructure)" fld="9" baseField="0" baseItem="0"/>
    <dataField name="Summe von voluntary agreements" fld="10" baseField="0" baseItem="0"/>
    <dataField name="Summe von regulation (laws, standards and product identification)_x000a_" fld="11" baseField="0" baseItem="0"/>
    <dataField name="Summe von information" fld="12" baseField="0" baseItem="0"/>
    <dataField name="Summe von education (institutional)" fld="13" baseField="0" baseItem="0"/>
    <dataField name="Summe von research and development" fld="14" baseField="0" baseItem="0"/>
    <dataField name="Summe von other (e.g. plans)" fld="15" baseField="0" baseItem="0"/>
    <dataField name="Summe von not specified"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500-000005000000}" name="PivotTable6" cacheId="7" applyNumberFormats="0" applyBorderFormats="0" applyFontFormats="0" applyPatternFormats="0" applyAlignmentFormats="0" applyWidthHeightFormats="1" dataCaption="Werte" updatedVersion="6" minRefreshableVersion="3" useAutoFormatting="1" itemPrintTitles="1" createdVersion="6" indent="0" outline="1" outlineData="1" multipleFieldFilters="0" rowHeaderCaption="">
  <location ref="A309:J315" firstHeaderRow="0" firstDataRow="1" firstDataCol="1" rowPageCount="1" colPageCount="1"/>
  <pivotFields count="17">
    <pivotField axis="axisRow" showAll="0">
      <items count="6">
        <item x="0"/>
        <item x="1"/>
        <item x="2"/>
        <item x="3"/>
        <item x="4"/>
        <item t="default"/>
      </items>
    </pivotField>
    <pivotField showAll="0"/>
    <pivotField showAll="0"/>
    <pivotField showAll="0"/>
    <pivotField axis="axisPage" showAll="0">
      <items count="4">
        <item x="0"/>
        <item x="2"/>
        <item x="1"/>
        <item t="default"/>
      </items>
    </pivotField>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0"/>
  </rowFields>
  <rowItems count="6">
    <i>
      <x/>
    </i>
    <i>
      <x v="1"/>
    </i>
    <i>
      <x v="2"/>
    </i>
    <i>
      <x v="3"/>
    </i>
    <i>
      <x v="4"/>
    </i>
    <i t="grand">
      <x/>
    </i>
  </rowItems>
  <colFields count="1">
    <field x="-2"/>
  </colFields>
  <colItems count="9">
    <i>
      <x/>
    </i>
    <i i="1">
      <x v="1"/>
    </i>
    <i i="2">
      <x v="2"/>
    </i>
    <i i="3">
      <x v="3"/>
    </i>
    <i i="4">
      <x v="4"/>
    </i>
    <i i="5">
      <x v="5"/>
    </i>
    <i i="6">
      <x v="6"/>
    </i>
    <i i="7">
      <x v="7"/>
    </i>
    <i i="8">
      <x v="8"/>
    </i>
  </colItems>
  <pageFields count="1">
    <pageField fld="4" item="1" hier="-1"/>
  </pageFields>
  <dataFields count="9">
    <dataField name="Summe von economic (e.g. taxes, tradable certificates, market reform)" fld="8" baseField="0" baseItem="0"/>
    <dataField name="Summe von fiscal (e.g. subsidies and grants, tax exemptions and public expenditures for infrastructure)" fld="9" baseField="0" baseItem="0"/>
    <dataField name="Summe von voluntary agreements" fld="10" baseField="0" baseItem="0"/>
    <dataField name="Summe von regulation (laws, standards and product identification)_x000a_" fld="11" baseField="0" baseItem="0"/>
    <dataField name="Summe von information" fld="12" baseField="0" baseItem="0"/>
    <dataField name="Summe von education (institutional)" fld="13" baseField="0" baseItem="0"/>
    <dataField name="Summe von research and development" fld="14" baseField="0" baseItem="0"/>
    <dataField name="Summe von other (e.g. plans)" fld="15" baseField="0" baseItem="0"/>
    <dataField name="Summe von not specified"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EnSu-Design">
  <a:themeElements>
    <a:clrScheme name="EnSu-Farben">
      <a:dk1>
        <a:srgbClr val="000000"/>
      </a:dk1>
      <a:lt1>
        <a:srgbClr val="FFFFFF"/>
      </a:lt1>
      <a:dk2>
        <a:srgbClr val="A7A7A7"/>
      </a:dk2>
      <a:lt2>
        <a:srgbClr val="535353"/>
      </a:lt2>
      <a:accent1>
        <a:srgbClr val="9AA826"/>
      </a:accent1>
      <a:accent2>
        <a:srgbClr val="41707C"/>
      </a:accent2>
      <a:accent3>
        <a:srgbClr val="A1D2BE"/>
      </a:accent3>
      <a:accent4>
        <a:srgbClr val="677937"/>
      </a:accent4>
      <a:accent5>
        <a:srgbClr val="3467AB"/>
      </a:accent5>
      <a:accent6>
        <a:srgbClr val="0D3E86"/>
      </a:accent6>
      <a:hlink>
        <a:srgbClr val="B2B519"/>
      </a:hlink>
      <a:folHlink>
        <a:srgbClr val="AAC457"/>
      </a:folHlink>
    </a:clrScheme>
    <a:fontScheme name="White">
      <a:majorFont>
        <a:latin typeface="Helvetica"/>
        <a:ea typeface="Helvetica"/>
        <a:cs typeface="Helvetica"/>
      </a:majorFont>
      <a:minorFont>
        <a:latin typeface="Helvetica Neue"/>
        <a:ea typeface="Helvetica Neue"/>
        <a:cs typeface="Helvetica Neue"/>
      </a:minorFont>
    </a:fontScheme>
    <a:fmtScheme name="Whit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ctr">
        <a:spAutoFit/>
      </a:bodyPr>
      <a:lstStyle>
        <a:defPPr marL="0" marR="0" indent="0" algn="ctr" defTabSz="825500" rtl="0" fontAlgn="auto" latinLnBrk="0" hangingPunct="0">
          <a:lnSpc>
            <a:spcPct val="100000"/>
          </a:lnSpc>
          <a:spcBef>
            <a:spcPts val="0"/>
          </a:spcBef>
          <a:spcAft>
            <a:spcPts val="0"/>
          </a:spcAft>
          <a:buClrTx/>
          <a:buSzTx/>
          <a:buFontTx/>
          <a:buNone/>
          <a:tabLst/>
          <a:defRPr kumimoji="0" sz="3000" b="0" i="0" u="none" strike="noStrike" cap="none" spc="0" normalizeH="0" baseline="0">
            <a:ln>
              <a:noFill/>
            </a:ln>
            <a:solidFill>
              <a:srgbClr val="000000"/>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825500" rtl="0" fontAlgn="auto" latinLnBrk="0" hangingPunct="0">
          <a:lnSpc>
            <a:spcPct val="100000"/>
          </a:lnSpc>
          <a:spcBef>
            <a:spcPts val="0"/>
          </a:spcBef>
          <a:spcAft>
            <a:spcPts val="0"/>
          </a:spcAft>
          <a:buClrTx/>
          <a:buSzTx/>
          <a:buFontTx/>
          <a:buNone/>
          <a:tabLst/>
          <a:defRPr kumimoji="0" sz="3000" b="0" i="0" u="none" strike="noStrike" cap="none" spc="0" normalizeH="0" baseline="0">
            <a:ln>
              <a:noFill/>
            </a:ln>
            <a:solidFill>
              <a:srgbClr val="000000"/>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energysufficiency.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ivotTable" Target="../pivotTables/pivotTable3.xml"/><Relationship Id="rId7"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AA796-2DDE-4142-9FDB-98EE0DA54158}">
  <dimension ref="A11:A30"/>
  <sheetViews>
    <sheetView tabSelected="1" workbookViewId="0">
      <selection activeCell="A25" sqref="A25"/>
    </sheetView>
  </sheetViews>
  <sheetFormatPr baseColWidth="10" defaultRowHeight="15"/>
  <sheetData>
    <row r="11" spans="1:1">
      <c r="A11" s="105" t="s">
        <v>782</v>
      </c>
    </row>
    <row r="13" spans="1:1">
      <c r="A13" t="s">
        <v>771</v>
      </c>
    </row>
    <row r="14" spans="1:1">
      <c r="A14" t="s">
        <v>790</v>
      </c>
    </row>
    <row r="15" spans="1:1">
      <c r="A15" s="11" t="s">
        <v>772</v>
      </c>
    </row>
    <row r="16" spans="1:1" ht="31">
      <c r="A16" s="132" t="s">
        <v>791</v>
      </c>
    </row>
    <row r="17" spans="1:1">
      <c r="A17" s="14" t="s">
        <v>773</v>
      </c>
    </row>
    <row r="18" spans="1:1">
      <c r="A18" s="14" t="s">
        <v>777</v>
      </c>
    </row>
    <row r="19" spans="1:1">
      <c r="A19" s="14" t="s">
        <v>778</v>
      </c>
    </row>
    <row r="20" spans="1:1">
      <c r="A20" s="14" t="s">
        <v>774</v>
      </c>
    </row>
    <row r="21" spans="1:1">
      <c r="A21" s="14" t="s">
        <v>775</v>
      </c>
    </row>
    <row r="22" spans="1:1">
      <c r="A22" s="14" t="s">
        <v>776</v>
      </c>
    </row>
    <row r="23" spans="1:1">
      <c r="A23" s="14" t="s">
        <v>779</v>
      </c>
    </row>
    <row r="24" spans="1:1">
      <c r="A24" s="14" t="s">
        <v>780</v>
      </c>
    </row>
    <row r="26" spans="1:1">
      <c r="A26" s="14" t="s">
        <v>781</v>
      </c>
    </row>
    <row r="28" spans="1:1">
      <c r="A28" s="11" t="s">
        <v>786</v>
      </c>
    </row>
    <row r="29" spans="1:1">
      <c r="A29" s="105" t="s">
        <v>787</v>
      </c>
    </row>
    <row r="30" spans="1:1">
      <c r="A30" s="105" t="s">
        <v>788</v>
      </c>
    </row>
  </sheetData>
  <hyperlinks>
    <hyperlink ref="A11" r:id="rId1" xr:uid="{F8FAEB30-5360-4206-9381-B378E9D6AB89}"/>
    <hyperlink ref="A29" location="'measures list'!A1" display="Full list of analysed measures from NECPs and LTS" xr:uid="{95572CBB-80AC-4842-8518-9A270A0C9D94}"/>
    <hyperlink ref="A30" location="figures!A1" display="Pivot tables and graphs" xr:uid="{41880F35-CA70-4849-8E5F-CCEE503EAAA8}"/>
  </hyperlinks>
  <pageMargins left="0.7" right="0.7" top="0.78740157499999996" bottom="0.78740157499999996"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1015"/>
  <sheetViews>
    <sheetView zoomScale="112" zoomScaleNormal="70" zoomScalePageLayoutView="90" workbookViewId="0">
      <pane xSplit="4" ySplit="5" topLeftCell="E6" activePane="bottomRight" state="frozen"/>
      <selection pane="topRight" activeCell="E1" sqref="E1"/>
      <selection pane="bottomLeft" activeCell="A6" sqref="A6"/>
      <selection pane="bottomRight" activeCell="B5" sqref="B5"/>
    </sheetView>
  </sheetViews>
  <sheetFormatPr baseColWidth="10" defaultColWidth="14.5" defaultRowHeight="15" customHeight="1"/>
  <cols>
    <col min="1" max="1" width="13.1640625" style="14" customWidth="1"/>
    <col min="2" max="2" width="9.83203125" style="14" customWidth="1"/>
    <col min="3" max="3" width="8.6640625" style="14" hidden="1" customWidth="1"/>
    <col min="4" max="4" width="62.5" style="78" customWidth="1"/>
    <col min="5" max="5" width="10.83203125" style="14" customWidth="1"/>
    <col min="6" max="6" width="37.1640625" style="14" customWidth="1"/>
    <col min="7" max="7" width="6" style="14" customWidth="1"/>
    <col min="8" max="8" width="8.5" style="14" customWidth="1"/>
    <col min="9" max="9" width="2.83203125" style="14" customWidth="1"/>
    <col min="10" max="10" width="5.1640625" style="14" customWidth="1"/>
    <col min="11" max="12" width="2.83203125" style="14" customWidth="1"/>
    <col min="13" max="13" width="3" style="14" customWidth="1"/>
    <col min="14" max="15" width="3.5" style="14" customWidth="1"/>
    <col min="16" max="29" width="8.6640625" style="14" customWidth="1"/>
    <col min="30" max="16384" width="14.5" style="14"/>
  </cols>
  <sheetData>
    <row r="1" spans="1:17" ht="14.25" customHeight="1">
      <c r="A1" s="4" t="s">
        <v>536</v>
      </c>
      <c r="B1" s="76"/>
      <c r="C1" s="76"/>
      <c r="D1" s="92"/>
      <c r="E1" s="15"/>
      <c r="F1" s="9"/>
    </row>
    <row r="2" spans="1:17" ht="14.25" customHeight="1">
      <c r="A2" s="2"/>
      <c r="B2" s="15"/>
      <c r="C2" s="15"/>
      <c r="D2" s="88"/>
      <c r="E2" s="2"/>
      <c r="F2" s="2"/>
      <c r="G2" s="2"/>
      <c r="H2" s="2"/>
      <c r="I2" s="2"/>
      <c r="J2" s="2"/>
      <c r="K2" s="2"/>
      <c r="L2" s="2"/>
      <c r="M2" s="2"/>
      <c r="N2" s="2"/>
      <c r="O2" s="2"/>
    </row>
    <row r="3" spans="1:17" ht="14.25" customHeight="1">
      <c r="A3" s="2"/>
      <c r="B3" s="15"/>
      <c r="C3" s="15"/>
      <c r="D3" s="88"/>
      <c r="E3" s="79" t="s">
        <v>432</v>
      </c>
      <c r="F3" s="79" t="s">
        <v>789</v>
      </c>
    </row>
    <row r="4" spans="1:17" ht="15" customHeight="1">
      <c r="A4" s="2" t="s">
        <v>1</v>
      </c>
      <c r="B4" s="2" t="s">
        <v>0</v>
      </c>
      <c r="C4" s="2" t="s">
        <v>7</v>
      </c>
      <c r="D4" s="93" t="s">
        <v>8</v>
      </c>
      <c r="E4" s="106" t="s">
        <v>433</v>
      </c>
      <c r="F4" s="121" t="s">
        <v>158</v>
      </c>
      <c r="G4" s="119">
        <v>1</v>
      </c>
      <c r="H4" s="80">
        <v>2</v>
      </c>
      <c r="I4" s="80">
        <v>3</v>
      </c>
      <c r="J4" s="80">
        <v>4</v>
      </c>
      <c r="K4" s="80">
        <v>5</v>
      </c>
      <c r="L4" s="80">
        <v>6</v>
      </c>
      <c r="M4" s="80">
        <v>7</v>
      </c>
      <c r="N4" s="80">
        <v>8</v>
      </c>
      <c r="O4" s="80">
        <v>9</v>
      </c>
    </row>
    <row r="5" spans="1:17" ht="171.5" customHeight="1">
      <c r="A5" s="2" t="s">
        <v>1</v>
      </c>
      <c r="B5" s="2" t="s">
        <v>0</v>
      </c>
      <c r="C5" s="2" t="s">
        <v>7</v>
      </c>
      <c r="D5" s="93" t="s">
        <v>8</v>
      </c>
      <c r="E5" s="107" t="s">
        <v>549</v>
      </c>
      <c r="F5" s="122" t="s">
        <v>550</v>
      </c>
      <c r="G5" s="120" t="s">
        <v>9</v>
      </c>
      <c r="H5" s="13" t="s">
        <v>10</v>
      </c>
      <c r="I5" s="13" t="s">
        <v>139</v>
      </c>
      <c r="J5" s="13" t="s">
        <v>783</v>
      </c>
      <c r="K5" s="13" t="s">
        <v>140</v>
      </c>
      <c r="L5" s="13" t="s">
        <v>141</v>
      </c>
      <c r="M5" s="13" t="s">
        <v>142</v>
      </c>
      <c r="N5" s="13" t="s">
        <v>159</v>
      </c>
      <c r="O5" s="13" t="s">
        <v>160</v>
      </c>
      <c r="P5" s="81" t="s">
        <v>143</v>
      </c>
      <c r="Q5" s="81"/>
    </row>
    <row r="6" spans="1:17" s="15" customFormat="1" ht="14.25" customHeight="1">
      <c r="A6" s="29" t="s">
        <v>2</v>
      </c>
      <c r="B6" s="9" t="s">
        <v>6</v>
      </c>
      <c r="C6" s="9" t="s">
        <v>18</v>
      </c>
      <c r="D6" s="88" t="s">
        <v>532</v>
      </c>
      <c r="E6" s="108">
        <v>0</v>
      </c>
      <c r="F6" s="123">
        <v>5</v>
      </c>
      <c r="G6" s="38"/>
      <c r="H6" s="38"/>
      <c r="I6" s="38"/>
      <c r="J6" s="38"/>
      <c r="K6" s="38">
        <v>1</v>
      </c>
      <c r="L6" s="38"/>
      <c r="M6" s="38"/>
      <c r="N6" s="38"/>
      <c r="O6" s="38"/>
      <c r="P6" s="15" t="s">
        <v>255</v>
      </c>
    </row>
    <row r="7" spans="1:17" s="15" customFormat="1" ht="14.25" customHeight="1">
      <c r="A7" s="29" t="s">
        <v>2</v>
      </c>
      <c r="B7" s="9" t="s">
        <v>6</v>
      </c>
      <c r="C7" s="9" t="s">
        <v>19</v>
      </c>
      <c r="D7" s="88" t="s">
        <v>533</v>
      </c>
      <c r="E7" s="108">
        <v>0</v>
      </c>
      <c r="F7" s="123">
        <v>5</v>
      </c>
      <c r="G7" s="38"/>
      <c r="H7" s="38"/>
      <c r="I7" s="38"/>
      <c r="J7" s="38"/>
      <c r="K7" s="38">
        <v>1</v>
      </c>
      <c r="L7" s="38"/>
      <c r="M7" s="38"/>
      <c r="N7" s="38"/>
      <c r="O7" s="38"/>
      <c r="P7" s="15" t="s">
        <v>256</v>
      </c>
    </row>
    <row r="8" spans="1:17" s="15" customFormat="1" ht="14.25" customHeight="1">
      <c r="A8" s="29" t="s">
        <v>2</v>
      </c>
      <c r="B8" s="9" t="s">
        <v>6</v>
      </c>
      <c r="C8" s="9" t="s">
        <v>86</v>
      </c>
      <c r="D8" s="37" t="s">
        <v>534</v>
      </c>
      <c r="E8" s="108">
        <v>0</v>
      </c>
      <c r="F8" s="124">
        <v>7</v>
      </c>
      <c r="G8" s="38"/>
      <c r="H8" s="38"/>
      <c r="I8" s="38"/>
      <c r="J8" s="38"/>
      <c r="K8" s="38"/>
      <c r="L8" s="38"/>
      <c r="M8" s="38">
        <v>1</v>
      </c>
      <c r="N8" s="38"/>
      <c r="O8" s="38"/>
      <c r="P8" s="15" t="s">
        <v>313</v>
      </c>
    </row>
    <row r="9" spans="1:17" s="40" customFormat="1" ht="14.25" customHeight="1">
      <c r="A9" s="49" t="s">
        <v>2</v>
      </c>
      <c r="B9" s="40" t="s">
        <v>20</v>
      </c>
      <c r="C9" s="40" t="s">
        <v>347</v>
      </c>
      <c r="D9" s="42" t="s">
        <v>562</v>
      </c>
      <c r="E9" s="109">
        <v>0</v>
      </c>
      <c r="F9" s="125">
        <v>8</v>
      </c>
      <c r="G9" s="43"/>
      <c r="H9" s="43"/>
      <c r="I9" s="43"/>
      <c r="J9" s="43"/>
      <c r="K9" s="43"/>
      <c r="L9" s="43"/>
      <c r="M9" s="43"/>
      <c r="N9" s="43">
        <v>1</v>
      </c>
      <c r="O9" s="43"/>
      <c r="P9" s="40" t="s">
        <v>561</v>
      </c>
    </row>
    <row r="10" spans="1:17" s="15" customFormat="1" ht="14.25" customHeight="1">
      <c r="A10" s="29" t="s">
        <v>2</v>
      </c>
      <c r="B10" s="9" t="s">
        <v>16</v>
      </c>
      <c r="C10" s="40" t="s">
        <v>17</v>
      </c>
      <c r="D10" s="88" t="s">
        <v>563</v>
      </c>
      <c r="E10" s="108">
        <v>2</v>
      </c>
      <c r="F10" s="123">
        <v>9</v>
      </c>
      <c r="G10" s="38"/>
      <c r="H10" s="38"/>
      <c r="I10" s="38"/>
      <c r="J10" s="38"/>
      <c r="K10" s="38"/>
      <c r="L10" s="38"/>
      <c r="M10" s="38"/>
      <c r="N10" s="38"/>
      <c r="O10" s="38">
        <v>1</v>
      </c>
      <c r="P10" s="9" t="s">
        <v>155</v>
      </c>
    </row>
    <row r="11" spans="1:17" s="15" customFormat="1" ht="14.25" customHeight="1">
      <c r="A11" s="29" t="s">
        <v>2</v>
      </c>
      <c r="B11" s="9" t="s">
        <v>25</v>
      </c>
      <c r="C11" s="40" t="s">
        <v>365</v>
      </c>
      <c r="D11" s="88" t="s">
        <v>364</v>
      </c>
      <c r="E11" s="108">
        <v>2</v>
      </c>
      <c r="F11" s="123">
        <v>9</v>
      </c>
      <c r="G11" s="38"/>
      <c r="H11" s="38"/>
      <c r="I11" s="38"/>
      <c r="J11" s="38"/>
      <c r="K11" s="38"/>
      <c r="L11" s="38"/>
      <c r="M11" s="38"/>
      <c r="N11" s="38"/>
      <c r="O11" s="38">
        <v>1</v>
      </c>
      <c r="P11" s="15" t="s">
        <v>560</v>
      </c>
    </row>
    <row r="12" spans="1:17" s="15" customFormat="1" ht="14.25" customHeight="1">
      <c r="A12" s="29" t="s">
        <v>2</v>
      </c>
      <c r="B12" s="15" t="s">
        <v>25</v>
      </c>
      <c r="C12" s="15" t="s">
        <v>170</v>
      </c>
      <c r="D12" s="88" t="s">
        <v>564</v>
      </c>
      <c r="E12" s="110">
        <v>2</v>
      </c>
      <c r="F12" s="123">
        <v>9</v>
      </c>
      <c r="G12" s="38"/>
      <c r="H12" s="38"/>
      <c r="I12" s="38"/>
      <c r="J12" s="38"/>
      <c r="K12" s="38"/>
      <c r="L12" s="38"/>
      <c r="M12" s="38"/>
      <c r="N12" s="38"/>
      <c r="O12" s="38">
        <v>1</v>
      </c>
      <c r="P12" s="15" t="s">
        <v>559</v>
      </c>
    </row>
    <row r="13" spans="1:17" s="15" customFormat="1" ht="14.25" customHeight="1">
      <c r="A13" s="29" t="s">
        <v>2</v>
      </c>
      <c r="B13" s="9" t="s">
        <v>173</v>
      </c>
      <c r="C13" s="9" t="s">
        <v>198</v>
      </c>
      <c r="D13" s="88" t="s">
        <v>373</v>
      </c>
      <c r="E13" s="111">
        <v>0</v>
      </c>
      <c r="F13" s="123">
        <v>5</v>
      </c>
      <c r="G13" s="38"/>
      <c r="H13" s="38"/>
      <c r="I13" s="38"/>
      <c r="J13" s="38"/>
      <c r="K13" s="38">
        <v>1</v>
      </c>
      <c r="L13" s="38"/>
      <c r="M13" s="38"/>
      <c r="N13" s="38"/>
      <c r="O13" s="38"/>
      <c r="P13" s="36" t="s">
        <v>558</v>
      </c>
    </row>
    <row r="14" spans="1:17" s="15" customFormat="1" ht="14.25" customHeight="1">
      <c r="A14" s="29" t="s">
        <v>2</v>
      </c>
      <c r="B14" s="14" t="s">
        <v>50</v>
      </c>
      <c r="C14" s="39" t="s">
        <v>51</v>
      </c>
      <c r="D14" s="78" t="s">
        <v>384</v>
      </c>
      <c r="E14" s="110">
        <v>0</v>
      </c>
      <c r="F14" s="124">
        <v>5</v>
      </c>
      <c r="G14" s="32"/>
      <c r="H14" s="38"/>
      <c r="I14" s="38"/>
      <c r="J14" s="38"/>
      <c r="K14" s="38">
        <v>1</v>
      </c>
      <c r="L14" s="38"/>
      <c r="M14" s="38"/>
      <c r="N14" s="38"/>
      <c r="O14" s="38"/>
      <c r="P14" s="14" t="s">
        <v>259</v>
      </c>
    </row>
    <row r="15" spans="1:17" s="15" customFormat="1" ht="14.25" customHeight="1">
      <c r="A15" s="29" t="s">
        <v>2</v>
      </c>
      <c r="B15" s="39" t="s">
        <v>13</v>
      </c>
      <c r="C15" s="39" t="s">
        <v>127</v>
      </c>
      <c r="D15" s="37" t="s">
        <v>286</v>
      </c>
      <c r="E15" s="108">
        <v>0</v>
      </c>
      <c r="F15" s="124">
        <v>5</v>
      </c>
      <c r="G15" s="38"/>
      <c r="H15" s="38"/>
      <c r="I15" s="38"/>
      <c r="J15" s="38"/>
      <c r="K15" s="38">
        <v>1</v>
      </c>
      <c r="L15" s="38"/>
      <c r="M15" s="38"/>
      <c r="N15" s="38"/>
      <c r="O15" s="38"/>
      <c r="P15" s="83" t="s">
        <v>680</v>
      </c>
    </row>
    <row r="16" spans="1:17" s="15" customFormat="1" ht="14.25" customHeight="1">
      <c r="A16" s="29" t="s">
        <v>2</v>
      </c>
      <c r="B16" s="39" t="s">
        <v>13</v>
      </c>
      <c r="C16" s="39" t="s">
        <v>287</v>
      </c>
      <c r="D16" s="42" t="s">
        <v>15</v>
      </c>
      <c r="E16" s="109">
        <v>2</v>
      </c>
      <c r="F16" s="125">
        <v>9</v>
      </c>
      <c r="G16" s="38"/>
      <c r="H16" s="38"/>
      <c r="I16" s="38"/>
      <c r="J16" s="38"/>
      <c r="K16" s="38"/>
      <c r="L16" s="38"/>
      <c r="M16" s="38"/>
      <c r="N16" s="38"/>
      <c r="O16" s="38">
        <v>1</v>
      </c>
      <c r="P16" s="9" t="s">
        <v>681</v>
      </c>
    </row>
    <row r="17" spans="1:17" s="15" customFormat="1" ht="14.25" customHeight="1">
      <c r="A17" s="29" t="s">
        <v>2</v>
      </c>
      <c r="B17" s="14" t="s">
        <v>64</v>
      </c>
      <c r="C17" s="39" t="s">
        <v>165</v>
      </c>
      <c r="D17" s="78" t="s">
        <v>535</v>
      </c>
      <c r="E17" s="111">
        <v>1</v>
      </c>
      <c r="F17" s="124">
        <v>8</v>
      </c>
      <c r="G17" s="32"/>
      <c r="H17" s="38"/>
      <c r="I17" s="38"/>
      <c r="J17" s="38"/>
      <c r="K17" s="38"/>
      <c r="L17" s="38"/>
      <c r="M17" s="38"/>
      <c r="N17" s="38">
        <v>1</v>
      </c>
      <c r="O17" s="38"/>
      <c r="P17" s="14" t="s">
        <v>682</v>
      </c>
    </row>
    <row r="18" spans="1:17" s="75" customFormat="1" ht="14.25" customHeight="1">
      <c r="A18" s="29" t="s">
        <v>2</v>
      </c>
      <c r="B18" s="75" t="s">
        <v>60</v>
      </c>
      <c r="C18" s="39" t="s">
        <v>61</v>
      </c>
      <c r="D18" s="70" t="s">
        <v>565</v>
      </c>
      <c r="E18" s="112">
        <v>0</v>
      </c>
      <c r="F18" s="124">
        <v>8</v>
      </c>
      <c r="G18" s="32"/>
      <c r="H18" s="30"/>
      <c r="I18" s="30"/>
      <c r="J18" s="30"/>
      <c r="K18" s="30"/>
      <c r="L18" s="30"/>
      <c r="M18" s="30"/>
      <c r="N18" s="30">
        <v>1</v>
      </c>
      <c r="O18" s="30"/>
      <c r="P18" s="1" t="s">
        <v>500</v>
      </c>
    </row>
    <row r="19" spans="1:17" s="75" customFormat="1" ht="14.25" customHeight="1">
      <c r="A19" s="29" t="s">
        <v>2</v>
      </c>
      <c r="B19" s="75" t="s">
        <v>60</v>
      </c>
      <c r="C19" s="39" t="s">
        <v>63</v>
      </c>
      <c r="D19" s="70" t="s">
        <v>566</v>
      </c>
      <c r="E19" s="112">
        <v>2</v>
      </c>
      <c r="F19" s="124">
        <v>9</v>
      </c>
      <c r="G19" s="32"/>
      <c r="H19" s="30"/>
      <c r="I19" s="30"/>
      <c r="J19" s="30"/>
      <c r="K19" s="30"/>
      <c r="L19" s="30"/>
      <c r="M19" s="30"/>
      <c r="N19" s="30"/>
      <c r="O19" s="30">
        <v>1</v>
      </c>
      <c r="P19" s="1" t="s">
        <v>553</v>
      </c>
    </row>
    <row r="20" spans="1:17" s="35" customFormat="1" ht="14.25" customHeight="1">
      <c r="A20" s="29" t="s">
        <v>2</v>
      </c>
      <c r="B20" s="9" t="s">
        <v>60</v>
      </c>
      <c r="C20" s="39" t="s">
        <v>107</v>
      </c>
      <c r="D20" s="73" t="s">
        <v>238</v>
      </c>
      <c r="E20" s="113">
        <v>0</v>
      </c>
      <c r="F20" s="126">
        <v>4</v>
      </c>
      <c r="G20" s="30"/>
      <c r="H20" s="30"/>
      <c r="I20" s="30"/>
      <c r="J20" s="30">
        <v>1</v>
      </c>
      <c r="K20" s="30"/>
      <c r="L20" s="30"/>
      <c r="M20" s="30"/>
      <c r="N20" s="30"/>
      <c r="O20" s="30"/>
      <c r="P20" s="71" t="s">
        <v>527</v>
      </c>
    </row>
    <row r="21" spans="1:17" s="15" customFormat="1" ht="14.25" customHeight="1">
      <c r="A21" s="31" t="s">
        <v>3</v>
      </c>
      <c r="B21" s="14" t="s">
        <v>177</v>
      </c>
      <c r="C21" s="39" t="s">
        <v>452</v>
      </c>
      <c r="D21" s="42" t="s">
        <v>482</v>
      </c>
      <c r="E21" s="110">
        <v>2</v>
      </c>
      <c r="F21" s="124">
        <v>8</v>
      </c>
      <c r="G21" s="32"/>
      <c r="H21" s="38"/>
      <c r="I21" s="38"/>
      <c r="J21" s="38"/>
      <c r="K21" s="38"/>
      <c r="L21" s="38"/>
      <c r="M21" s="38"/>
      <c r="N21" s="38"/>
      <c r="O21" s="38">
        <v>1</v>
      </c>
      <c r="P21" s="15" t="s">
        <v>320</v>
      </c>
    </row>
    <row r="22" spans="1:17" s="15" customFormat="1" ht="14.25" customHeight="1">
      <c r="A22" s="31" t="s">
        <v>3</v>
      </c>
      <c r="B22" s="14" t="s">
        <v>177</v>
      </c>
      <c r="C22" s="39" t="s">
        <v>453</v>
      </c>
      <c r="D22" s="42" t="s">
        <v>483</v>
      </c>
      <c r="E22" s="110">
        <v>1</v>
      </c>
      <c r="F22" s="124">
        <v>2</v>
      </c>
      <c r="G22" s="32"/>
      <c r="H22" s="38">
        <v>1</v>
      </c>
      <c r="I22" s="38"/>
      <c r="J22" s="38"/>
      <c r="K22" s="38"/>
      <c r="L22" s="38"/>
      <c r="M22" s="38"/>
      <c r="N22" s="38"/>
      <c r="O22" s="38"/>
      <c r="P22" s="15" t="s">
        <v>320</v>
      </c>
    </row>
    <row r="23" spans="1:17" s="15" customFormat="1" ht="14.25" customHeight="1">
      <c r="A23" s="31" t="s">
        <v>3</v>
      </c>
      <c r="B23" s="9" t="s">
        <v>177</v>
      </c>
      <c r="C23" s="9" t="s">
        <v>455</v>
      </c>
      <c r="D23" s="42" t="s">
        <v>456</v>
      </c>
      <c r="E23" s="110">
        <v>1</v>
      </c>
      <c r="F23" s="123">
        <v>9</v>
      </c>
      <c r="G23" s="38"/>
      <c r="H23" s="38"/>
      <c r="I23" s="38"/>
      <c r="J23" s="32"/>
      <c r="K23" s="38"/>
      <c r="L23" s="38"/>
      <c r="M23" s="38"/>
      <c r="N23" s="38"/>
      <c r="O23" s="38">
        <v>1</v>
      </c>
      <c r="P23" s="36" t="s">
        <v>264</v>
      </c>
      <c r="Q23" s="36"/>
    </row>
    <row r="24" spans="1:17" s="15" customFormat="1" ht="14.25" customHeight="1">
      <c r="A24" s="31" t="s">
        <v>3</v>
      </c>
      <c r="B24" s="9" t="s">
        <v>177</v>
      </c>
      <c r="C24" s="9" t="s">
        <v>457</v>
      </c>
      <c r="D24" s="42" t="s">
        <v>454</v>
      </c>
      <c r="E24" s="110">
        <v>1</v>
      </c>
      <c r="F24" s="123">
        <v>2</v>
      </c>
      <c r="G24" s="38"/>
      <c r="H24" s="38">
        <v>1</v>
      </c>
      <c r="I24" s="38"/>
      <c r="J24" s="32"/>
      <c r="K24" s="38"/>
      <c r="L24" s="38"/>
      <c r="M24" s="38"/>
      <c r="N24" s="38"/>
      <c r="O24" s="38"/>
      <c r="P24" s="36" t="s">
        <v>557</v>
      </c>
      <c r="Q24" s="36"/>
    </row>
    <row r="25" spans="1:17" s="15" customFormat="1" ht="14.25" customHeight="1">
      <c r="A25" s="31" t="s">
        <v>3</v>
      </c>
      <c r="B25" s="9" t="s">
        <v>35</v>
      </c>
      <c r="C25" s="9" t="s">
        <v>164</v>
      </c>
      <c r="D25" s="37" t="s">
        <v>567</v>
      </c>
      <c r="E25" s="108">
        <v>1</v>
      </c>
      <c r="F25" s="124" t="s">
        <v>161</v>
      </c>
      <c r="G25" s="38"/>
      <c r="H25" s="38">
        <v>1</v>
      </c>
      <c r="I25" s="38"/>
      <c r="J25" s="38">
        <v>1</v>
      </c>
      <c r="K25" s="38"/>
      <c r="L25" s="38"/>
      <c r="M25" s="38"/>
      <c r="N25" s="38">
        <v>1</v>
      </c>
      <c r="O25" s="38"/>
      <c r="P25" s="58" t="s">
        <v>683</v>
      </c>
    </row>
    <row r="26" spans="1:17" s="15" customFormat="1" ht="14.25" customHeight="1">
      <c r="A26" s="31" t="s">
        <v>3</v>
      </c>
      <c r="B26" s="9" t="s">
        <v>35</v>
      </c>
      <c r="C26" s="9" t="s">
        <v>37</v>
      </c>
      <c r="D26" s="88" t="s">
        <v>360</v>
      </c>
      <c r="E26" s="110">
        <v>1</v>
      </c>
      <c r="F26" s="124" t="s">
        <v>38</v>
      </c>
      <c r="G26" s="38"/>
      <c r="H26" s="32">
        <v>1</v>
      </c>
      <c r="I26" s="32">
        <v>1</v>
      </c>
      <c r="J26" s="32">
        <v>1</v>
      </c>
      <c r="K26" s="38"/>
      <c r="L26" s="38"/>
      <c r="M26" s="38"/>
      <c r="N26" s="38"/>
      <c r="O26" s="38"/>
      <c r="P26" s="58" t="s">
        <v>683</v>
      </c>
    </row>
    <row r="27" spans="1:17" s="15" customFormat="1" ht="14.25" customHeight="1">
      <c r="A27" s="31" t="s">
        <v>3</v>
      </c>
      <c r="B27" s="9" t="s">
        <v>35</v>
      </c>
      <c r="C27" s="9" t="s">
        <v>357</v>
      </c>
      <c r="D27" s="37" t="s">
        <v>568</v>
      </c>
      <c r="E27" s="108">
        <v>1</v>
      </c>
      <c r="F27" s="124">
        <v>2.8</v>
      </c>
      <c r="G27" s="38"/>
      <c r="H27" s="38">
        <v>1</v>
      </c>
      <c r="I27" s="38"/>
      <c r="J27" s="38"/>
      <c r="K27" s="38"/>
      <c r="L27" s="38"/>
      <c r="M27" s="38"/>
      <c r="N27" s="38">
        <v>1</v>
      </c>
      <c r="O27" s="38"/>
      <c r="P27" s="58" t="s">
        <v>683</v>
      </c>
    </row>
    <row r="28" spans="1:17" s="15" customFormat="1" ht="14.25" customHeight="1">
      <c r="A28" s="31" t="s">
        <v>3</v>
      </c>
      <c r="B28" s="9" t="s">
        <v>35</v>
      </c>
      <c r="C28" s="9" t="s">
        <v>358</v>
      </c>
      <c r="D28" s="37" t="s">
        <v>359</v>
      </c>
      <c r="E28" s="108">
        <v>2</v>
      </c>
      <c r="F28" s="124">
        <v>2.8</v>
      </c>
      <c r="G28" s="38"/>
      <c r="H28" s="38">
        <v>1</v>
      </c>
      <c r="I28" s="38"/>
      <c r="J28" s="38"/>
      <c r="K28" s="38"/>
      <c r="L28" s="38"/>
      <c r="M28" s="38"/>
      <c r="N28" s="38">
        <v>1</v>
      </c>
      <c r="O28" s="38"/>
      <c r="P28" s="58" t="s">
        <v>683</v>
      </c>
    </row>
    <row r="29" spans="1:17" s="15" customFormat="1" ht="14.25" customHeight="1">
      <c r="A29" s="31" t="s">
        <v>3</v>
      </c>
      <c r="B29" s="9" t="s">
        <v>176</v>
      </c>
      <c r="C29" s="9" t="s">
        <v>291</v>
      </c>
      <c r="D29" s="94" t="s">
        <v>569</v>
      </c>
      <c r="E29" s="110">
        <v>1</v>
      </c>
      <c r="F29" s="124">
        <v>9</v>
      </c>
      <c r="G29" s="32"/>
      <c r="H29" s="38"/>
      <c r="I29" s="38"/>
      <c r="J29" s="38"/>
      <c r="K29" s="38"/>
      <c r="L29" s="38"/>
      <c r="M29" s="38"/>
      <c r="N29" s="38"/>
      <c r="O29" s="38">
        <v>1</v>
      </c>
      <c r="P29" s="101" t="s">
        <v>767</v>
      </c>
    </row>
    <row r="30" spans="1:17" s="15" customFormat="1" ht="14.25" customHeight="1">
      <c r="A30" s="31" t="s">
        <v>3</v>
      </c>
      <c r="B30" s="9" t="s">
        <v>176</v>
      </c>
      <c r="C30" s="9" t="s">
        <v>293</v>
      </c>
      <c r="D30" s="94" t="s">
        <v>570</v>
      </c>
      <c r="E30" s="110">
        <v>1</v>
      </c>
      <c r="F30" s="124">
        <v>2</v>
      </c>
      <c r="G30" s="32"/>
      <c r="H30" s="38">
        <v>1</v>
      </c>
      <c r="I30" s="38"/>
      <c r="J30" s="38"/>
      <c r="K30" s="38"/>
      <c r="L30" s="38"/>
      <c r="M30" s="38"/>
      <c r="N30" s="38"/>
      <c r="O30" s="38"/>
      <c r="P30" s="9" t="s">
        <v>684</v>
      </c>
    </row>
    <row r="31" spans="1:17" s="15" customFormat="1" ht="14.25" customHeight="1">
      <c r="A31" s="31" t="s">
        <v>3</v>
      </c>
      <c r="B31" s="9" t="s">
        <v>176</v>
      </c>
      <c r="C31" s="9" t="s">
        <v>294</v>
      </c>
      <c r="D31" s="94" t="s">
        <v>571</v>
      </c>
      <c r="E31" s="110">
        <v>2</v>
      </c>
      <c r="F31" s="124">
        <v>8</v>
      </c>
      <c r="G31" s="32"/>
      <c r="H31" s="38"/>
      <c r="I31" s="38"/>
      <c r="J31" s="38"/>
      <c r="K31" s="38"/>
      <c r="L31" s="38"/>
      <c r="M31" s="38"/>
      <c r="N31" s="38">
        <v>1</v>
      </c>
      <c r="O31" s="38"/>
      <c r="P31" s="9" t="s">
        <v>684</v>
      </c>
    </row>
    <row r="32" spans="1:17" s="15" customFormat="1" ht="14.25" customHeight="1">
      <c r="A32" s="31" t="s">
        <v>3</v>
      </c>
      <c r="B32" s="9" t="s">
        <v>75</v>
      </c>
      <c r="C32" s="9" t="s">
        <v>76</v>
      </c>
      <c r="D32" s="94" t="s">
        <v>572</v>
      </c>
      <c r="E32" s="110">
        <v>1</v>
      </c>
      <c r="F32" s="124">
        <v>5</v>
      </c>
      <c r="G32" s="32"/>
      <c r="H32" s="38"/>
      <c r="I32" s="38"/>
      <c r="J32" s="38"/>
      <c r="K32" s="38">
        <v>1</v>
      </c>
      <c r="L32" s="38"/>
      <c r="M32" s="38"/>
      <c r="N32" s="38"/>
      <c r="O32" s="38"/>
      <c r="P32" s="44" t="s">
        <v>685</v>
      </c>
    </row>
    <row r="33" spans="1:16" s="15" customFormat="1" ht="14.25" customHeight="1">
      <c r="A33" s="31" t="s">
        <v>3</v>
      </c>
      <c r="B33" s="9" t="s">
        <v>75</v>
      </c>
      <c r="C33" s="9" t="s">
        <v>77</v>
      </c>
      <c r="D33" s="94" t="s">
        <v>573</v>
      </c>
      <c r="E33" s="110">
        <v>1</v>
      </c>
      <c r="F33" s="124">
        <v>2</v>
      </c>
      <c r="G33" s="32"/>
      <c r="H33" s="38">
        <v>1</v>
      </c>
      <c r="I33" s="38"/>
      <c r="J33" s="38"/>
      <c r="K33" s="38"/>
      <c r="L33" s="38"/>
      <c r="M33" s="38"/>
      <c r="N33" s="38"/>
      <c r="O33" s="38"/>
      <c r="P33" s="44" t="s">
        <v>686</v>
      </c>
    </row>
    <row r="34" spans="1:16" s="15" customFormat="1" ht="14.25" customHeight="1">
      <c r="A34" s="31" t="s">
        <v>3</v>
      </c>
      <c r="B34" s="9" t="s">
        <v>75</v>
      </c>
      <c r="C34" s="9" t="s">
        <v>136</v>
      </c>
      <c r="D34" s="94" t="s">
        <v>574</v>
      </c>
      <c r="E34" s="110">
        <v>1</v>
      </c>
      <c r="F34" s="124">
        <v>9</v>
      </c>
      <c r="G34" s="32"/>
      <c r="H34" s="38"/>
      <c r="I34" s="38"/>
      <c r="J34" s="38"/>
      <c r="K34" s="38"/>
      <c r="L34" s="38"/>
      <c r="M34" s="38"/>
      <c r="N34" s="38"/>
      <c r="O34" s="38">
        <v>1</v>
      </c>
      <c r="P34" s="44" t="s">
        <v>687</v>
      </c>
    </row>
    <row r="35" spans="1:16" s="15" customFormat="1" ht="14.25" customHeight="1">
      <c r="A35" s="31" t="s">
        <v>3</v>
      </c>
      <c r="B35" s="9" t="s">
        <v>75</v>
      </c>
      <c r="C35" s="9" t="s">
        <v>310</v>
      </c>
      <c r="D35" s="94" t="s">
        <v>575</v>
      </c>
      <c r="E35" s="111">
        <v>1</v>
      </c>
      <c r="F35" s="124">
        <v>8</v>
      </c>
      <c r="G35" s="32"/>
      <c r="H35" s="38"/>
      <c r="I35" s="38"/>
      <c r="J35" s="38"/>
      <c r="K35" s="38"/>
      <c r="L35" s="38"/>
      <c r="M35" s="38"/>
      <c r="N35" s="38">
        <v>1</v>
      </c>
      <c r="O35" s="38"/>
      <c r="P35" s="44" t="s">
        <v>688</v>
      </c>
    </row>
    <row r="36" spans="1:16" s="15" customFormat="1" ht="14.25" customHeight="1">
      <c r="A36" s="31" t="s">
        <v>3</v>
      </c>
      <c r="B36" s="9" t="s">
        <v>75</v>
      </c>
      <c r="C36" s="9" t="s">
        <v>311</v>
      </c>
      <c r="D36" s="94" t="s">
        <v>576</v>
      </c>
      <c r="E36" s="111">
        <v>1</v>
      </c>
      <c r="F36" s="124">
        <v>2</v>
      </c>
      <c r="G36" s="32"/>
      <c r="H36" s="38">
        <v>1</v>
      </c>
      <c r="I36" s="38"/>
      <c r="J36" s="38"/>
      <c r="K36" s="38"/>
      <c r="L36" s="38"/>
      <c r="M36" s="38"/>
      <c r="N36" s="38"/>
      <c r="O36" s="38"/>
      <c r="P36" s="44" t="s">
        <v>688</v>
      </c>
    </row>
    <row r="37" spans="1:16" s="15" customFormat="1" ht="14.25" customHeight="1">
      <c r="A37" s="31" t="s">
        <v>3</v>
      </c>
      <c r="B37" s="9" t="s">
        <v>6</v>
      </c>
      <c r="C37" s="9" t="s">
        <v>87</v>
      </c>
      <c r="D37" s="37" t="s">
        <v>537</v>
      </c>
      <c r="E37" s="108">
        <v>1</v>
      </c>
      <c r="F37" s="123">
        <v>1</v>
      </c>
      <c r="G37" s="32">
        <v>1</v>
      </c>
      <c r="H37" s="38"/>
      <c r="I37" s="38"/>
      <c r="J37" s="38"/>
      <c r="K37" s="38"/>
      <c r="L37" s="38"/>
      <c r="M37" s="38"/>
      <c r="N37" s="38"/>
      <c r="O37" s="38"/>
      <c r="P37" s="15" t="s">
        <v>257</v>
      </c>
    </row>
    <row r="38" spans="1:16" s="15" customFormat="1" ht="14.25" customHeight="1">
      <c r="A38" s="31" t="s">
        <v>3</v>
      </c>
      <c r="B38" s="9" t="s">
        <v>6</v>
      </c>
      <c r="C38" s="9" t="s">
        <v>88</v>
      </c>
      <c r="D38" s="37" t="s">
        <v>538</v>
      </c>
      <c r="E38" s="108">
        <v>1</v>
      </c>
      <c r="F38" s="123">
        <v>1</v>
      </c>
      <c r="G38" s="32">
        <v>1</v>
      </c>
      <c r="H38" s="38"/>
      <c r="I38" s="38"/>
      <c r="J38" s="38"/>
      <c r="K38" s="38"/>
      <c r="L38" s="38"/>
      <c r="M38" s="38"/>
      <c r="N38" s="38"/>
      <c r="O38" s="38"/>
      <c r="P38" s="15" t="s">
        <v>258</v>
      </c>
    </row>
    <row r="39" spans="1:16" s="15" customFormat="1" ht="14.25" customHeight="1">
      <c r="A39" s="31" t="s">
        <v>3</v>
      </c>
      <c r="B39" s="9" t="s">
        <v>6</v>
      </c>
      <c r="C39" s="9" t="s">
        <v>89</v>
      </c>
      <c r="D39" s="37" t="s">
        <v>577</v>
      </c>
      <c r="E39" s="108">
        <v>1</v>
      </c>
      <c r="F39" s="123">
        <v>2</v>
      </c>
      <c r="G39" s="38"/>
      <c r="H39" s="32">
        <v>1</v>
      </c>
      <c r="I39" s="38"/>
      <c r="J39" s="38"/>
      <c r="K39" s="38"/>
      <c r="L39" s="38"/>
      <c r="M39" s="38"/>
      <c r="N39" s="38"/>
      <c r="O39" s="38"/>
      <c r="P39" s="15" t="s">
        <v>259</v>
      </c>
    </row>
    <row r="40" spans="1:16" s="15" customFormat="1" ht="14.25" customHeight="1">
      <c r="A40" s="31" t="s">
        <v>3</v>
      </c>
      <c r="B40" s="9" t="s">
        <v>6</v>
      </c>
      <c r="C40" s="9" t="s">
        <v>285</v>
      </c>
      <c r="D40" s="37" t="s">
        <v>578</v>
      </c>
      <c r="E40" s="108">
        <v>1</v>
      </c>
      <c r="F40" s="123">
        <v>2</v>
      </c>
      <c r="G40" s="38"/>
      <c r="H40" s="32">
        <v>1</v>
      </c>
      <c r="I40" s="38"/>
      <c r="J40" s="38"/>
      <c r="K40" s="38"/>
      <c r="L40" s="38"/>
      <c r="M40" s="38"/>
      <c r="N40" s="38"/>
      <c r="O40" s="38"/>
      <c r="P40" s="15" t="s">
        <v>260</v>
      </c>
    </row>
    <row r="41" spans="1:16" s="15" customFormat="1" ht="14.25" customHeight="1">
      <c r="A41" s="31" t="s">
        <v>3</v>
      </c>
      <c r="B41" s="9" t="s">
        <v>6</v>
      </c>
      <c r="C41" s="9" t="s">
        <v>90</v>
      </c>
      <c r="D41" s="37" t="s">
        <v>579</v>
      </c>
      <c r="E41" s="108">
        <v>0</v>
      </c>
      <c r="F41" s="124">
        <v>8</v>
      </c>
      <c r="G41" s="32"/>
      <c r="H41" s="38"/>
      <c r="I41" s="38"/>
      <c r="J41" s="38"/>
      <c r="K41" s="38"/>
      <c r="L41" s="38"/>
      <c r="M41" s="38"/>
      <c r="N41" s="43">
        <v>1</v>
      </c>
      <c r="O41" s="38"/>
      <c r="P41" s="15" t="s">
        <v>261</v>
      </c>
    </row>
    <row r="42" spans="1:16" s="15" customFormat="1" ht="14.25" customHeight="1">
      <c r="A42" s="31" t="s">
        <v>3</v>
      </c>
      <c r="B42" s="9" t="s">
        <v>6</v>
      </c>
      <c r="C42" s="9" t="s">
        <v>314</v>
      </c>
      <c r="D42" s="37" t="s">
        <v>580</v>
      </c>
      <c r="E42" s="108">
        <v>2</v>
      </c>
      <c r="F42" s="124">
        <v>2</v>
      </c>
      <c r="G42" s="32"/>
      <c r="H42" s="38">
        <v>1</v>
      </c>
      <c r="I42" s="38"/>
      <c r="J42" s="38"/>
      <c r="K42" s="38"/>
      <c r="L42" s="38"/>
      <c r="M42" s="38"/>
      <c r="N42" s="43"/>
      <c r="O42" s="38"/>
      <c r="P42" s="15" t="s">
        <v>261</v>
      </c>
    </row>
    <row r="43" spans="1:16" s="15" customFormat="1" ht="14.25" customHeight="1">
      <c r="A43" s="31" t="s">
        <v>3</v>
      </c>
      <c r="B43" s="9" t="s">
        <v>6</v>
      </c>
      <c r="C43" s="9" t="s">
        <v>91</v>
      </c>
      <c r="D43" s="94" t="s">
        <v>539</v>
      </c>
      <c r="E43" s="111">
        <v>1</v>
      </c>
      <c r="F43" s="124">
        <v>2.4</v>
      </c>
      <c r="G43" s="32"/>
      <c r="H43" s="38">
        <v>1</v>
      </c>
      <c r="I43" s="38"/>
      <c r="J43" s="38">
        <v>1</v>
      </c>
      <c r="K43" s="38"/>
      <c r="L43" s="38"/>
      <c r="M43" s="38"/>
      <c r="N43" s="38"/>
      <c r="O43" s="38"/>
      <c r="P43" s="15" t="s">
        <v>262</v>
      </c>
    </row>
    <row r="44" spans="1:16" s="15" customFormat="1" ht="14.25" customHeight="1">
      <c r="A44" s="31" t="s">
        <v>3</v>
      </c>
      <c r="B44" s="9" t="s">
        <v>6</v>
      </c>
      <c r="C44" s="9" t="s">
        <v>92</v>
      </c>
      <c r="D44" s="37" t="s">
        <v>540</v>
      </c>
      <c r="E44" s="111">
        <v>1</v>
      </c>
      <c r="F44" s="124">
        <v>2</v>
      </c>
      <c r="G44" s="32"/>
      <c r="H44" s="38">
        <v>1</v>
      </c>
      <c r="I44" s="38"/>
      <c r="J44" s="38"/>
      <c r="K44" s="38"/>
      <c r="L44" s="38"/>
      <c r="M44" s="38"/>
      <c r="N44" s="38"/>
      <c r="O44" s="38"/>
      <c r="P44" s="15" t="s">
        <v>315</v>
      </c>
    </row>
    <row r="45" spans="1:16" s="15" customFormat="1" ht="14.25" customHeight="1">
      <c r="A45" s="31" t="s">
        <v>3</v>
      </c>
      <c r="B45" s="9" t="s">
        <v>6</v>
      </c>
      <c r="C45" s="9" t="s">
        <v>93</v>
      </c>
      <c r="D45" s="94" t="s">
        <v>581</v>
      </c>
      <c r="E45" s="111">
        <v>0</v>
      </c>
      <c r="F45" s="124">
        <v>7</v>
      </c>
      <c r="G45" s="32"/>
      <c r="H45" s="38"/>
      <c r="I45" s="38"/>
      <c r="J45" s="38"/>
      <c r="K45" s="38"/>
      <c r="L45" s="38"/>
      <c r="M45" s="38">
        <v>1</v>
      </c>
      <c r="N45" s="38"/>
      <c r="O45" s="38"/>
      <c r="P45" s="44" t="s">
        <v>316</v>
      </c>
    </row>
    <row r="46" spans="1:16" s="15" customFormat="1" ht="14.25" customHeight="1">
      <c r="A46" s="31" t="s">
        <v>3</v>
      </c>
      <c r="B46" s="9" t="s">
        <v>175</v>
      </c>
      <c r="C46" s="9" t="s">
        <v>190</v>
      </c>
      <c r="D46" s="88" t="s">
        <v>582</v>
      </c>
      <c r="E46" s="108">
        <v>1</v>
      </c>
      <c r="F46" s="123">
        <v>8</v>
      </c>
      <c r="G46" s="38"/>
      <c r="H46" s="38"/>
      <c r="I46" s="38"/>
      <c r="J46" s="32"/>
      <c r="K46" s="38"/>
      <c r="L46" s="38"/>
      <c r="M46" s="38"/>
      <c r="N46" s="38">
        <v>1</v>
      </c>
      <c r="O46" s="38"/>
      <c r="P46" s="15" t="s">
        <v>689</v>
      </c>
    </row>
    <row r="47" spans="1:16" s="15" customFormat="1" ht="14.25" customHeight="1">
      <c r="A47" s="31" t="s">
        <v>3</v>
      </c>
      <c r="B47" s="9" t="s">
        <v>175</v>
      </c>
      <c r="C47" s="9" t="s">
        <v>191</v>
      </c>
      <c r="D47" s="88" t="s">
        <v>583</v>
      </c>
      <c r="E47" s="110">
        <v>1</v>
      </c>
      <c r="F47" s="123">
        <v>2</v>
      </c>
      <c r="G47" s="38"/>
      <c r="H47" s="38">
        <v>1</v>
      </c>
      <c r="I47" s="38"/>
      <c r="J47" s="32"/>
      <c r="K47" s="38"/>
      <c r="L47" s="38"/>
      <c r="M47" s="38"/>
      <c r="N47" s="38"/>
      <c r="O47" s="38"/>
      <c r="P47" s="15" t="s">
        <v>491</v>
      </c>
    </row>
    <row r="48" spans="1:16" s="15" customFormat="1" ht="14.25" customHeight="1">
      <c r="A48" s="31" t="s">
        <v>3</v>
      </c>
      <c r="B48" s="9" t="s">
        <v>175</v>
      </c>
      <c r="C48" s="9" t="s">
        <v>192</v>
      </c>
      <c r="D48" s="88" t="s">
        <v>584</v>
      </c>
      <c r="E48" s="110">
        <v>1</v>
      </c>
      <c r="F48" s="123">
        <v>2</v>
      </c>
      <c r="G48" s="38"/>
      <c r="H48" s="38">
        <v>1</v>
      </c>
      <c r="I48" s="38"/>
      <c r="J48" s="32"/>
      <c r="K48" s="38"/>
      <c r="L48" s="38"/>
      <c r="M48" s="38"/>
      <c r="N48" s="38"/>
      <c r="O48" s="38"/>
      <c r="P48" s="100" t="s">
        <v>491</v>
      </c>
    </row>
    <row r="49" spans="1:17" s="15" customFormat="1" ht="14.25" customHeight="1">
      <c r="A49" s="31" t="s">
        <v>3</v>
      </c>
      <c r="B49" s="9" t="s">
        <v>175</v>
      </c>
      <c r="C49" s="9" t="s">
        <v>193</v>
      </c>
      <c r="D49" s="88" t="s">
        <v>585</v>
      </c>
      <c r="E49" s="110">
        <v>1</v>
      </c>
      <c r="F49" s="123">
        <v>4</v>
      </c>
      <c r="G49" s="38"/>
      <c r="H49" s="38"/>
      <c r="I49" s="38"/>
      <c r="J49" s="32">
        <v>1</v>
      </c>
      <c r="K49" s="38"/>
      <c r="L49" s="38"/>
      <c r="M49" s="38"/>
      <c r="N49" s="38"/>
      <c r="O49" s="38"/>
      <c r="P49" s="100" t="s">
        <v>491</v>
      </c>
    </row>
    <row r="50" spans="1:17" s="15" customFormat="1" ht="14.25" customHeight="1">
      <c r="A50" s="31" t="s">
        <v>3</v>
      </c>
      <c r="B50" s="9" t="s">
        <v>175</v>
      </c>
      <c r="C50" s="9" t="s">
        <v>194</v>
      </c>
      <c r="D50" s="88" t="s">
        <v>586</v>
      </c>
      <c r="E50" s="110">
        <v>1</v>
      </c>
      <c r="F50" s="123">
        <v>9</v>
      </c>
      <c r="G50" s="38"/>
      <c r="H50" s="38"/>
      <c r="I50" s="38"/>
      <c r="J50" s="32"/>
      <c r="K50" s="38"/>
      <c r="L50" s="38"/>
      <c r="M50" s="38"/>
      <c r="N50" s="38"/>
      <c r="O50" s="38">
        <v>1</v>
      </c>
      <c r="P50" s="100" t="s">
        <v>689</v>
      </c>
    </row>
    <row r="51" spans="1:17" s="15" customFormat="1" ht="14.25" customHeight="1">
      <c r="A51" s="31" t="s">
        <v>3</v>
      </c>
      <c r="B51" s="9" t="s">
        <v>175</v>
      </c>
      <c r="C51" s="9" t="s">
        <v>195</v>
      </c>
      <c r="D51" s="94" t="s">
        <v>587</v>
      </c>
      <c r="E51" s="110">
        <v>2</v>
      </c>
      <c r="F51" s="124">
        <v>2</v>
      </c>
      <c r="G51" s="32"/>
      <c r="H51" s="38">
        <v>1</v>
      </c>
      <c r="I51" s="38"/>
      <c r="J51" s="38"/>
      <c r="K51" s="38"/>
      <c r="L51" s="38"/>
      <c r="M51" s="38"/>
      <c r="N51" s="38"/>
      <c r="O51" s="38"/>
      <c r="P51" s="15" t="s">
        <v>495</v>
      </c>
    </row>
    <row r="52" spans="1:17" s="15" customFormat="1" ht="14.25" customHeight="1">
      <c r="A52" s="31" t="s">
        <v>3</v>
      </c>
      <c r="B52" s="9" t="s">
        <v>28</v>
      </c>
      <c r="C52" s="9" t="s">
        <v>29</v>
      </c>
      <c r="D52" s="94" t="s">
        <v>426</v>
      </c>
      <c r="E52" s="110">
        <v>1</v>
      </c>
      <c r="F52" s="124">
        <v>2.2999999999999998</v>
      </c>
      <c r="G52" s="32"/>
      <c r="H52" s="38">
        <v>1</v>
      </c>
      <c r="I52" s="38">
        <v>1</v>
      </c>
      <c r="J52" s="38"/>
      <c r="K52" s="38"/>
      <c r="L52" s="38"/>
      <c r="M52" s="38"/>
      <c r="N52" s="38"/>
      <c r="O52" s="38"/>
      <c r="P52" s="44" t="s">
        <v>690</v>
      </c>
    </row>
    <row r="53" spans="1:17" s="15" customFormat="1" ht="14.25" customHeight="1">
      <c r="A53" s="84" t="s">
        <v>3</v>
      </c>
      <c r="B53" s="15" t="s">
        <v>28</v>
      </c>
      <c r="C53" s="15" t="s">
        <v>120</v>
      </c>
      <c r="D53" s="88" t="s">
        <v>588</v>
      </c>
      <c r="E53" s="109">
        <v>1</v>
      </c>
      <c r="F53" s="123">
        <v>4</v>
      </c>
      <c r="G53" s="38"/>
      <c r="H53" s="38"/>
      <c r="I53" s="38"/>
      <c r="J53" s="38">
        <v>1</v>
      </c>
      <c r="K53" s="38"/>
      <c r="L53" s="38"/>
      <c r="M53" s="38"/>
      <c r="N53" s="38"/>
      <c r="O53" s="38"/>
      <c r="P53" s="15" t="s">
        <v>691</v>
      </c>
    </row>
    <row r="54" spans="1:17" s="15" customFormat="1" ht="14.25" customHeight="1">
      <c r="A54" s="84" t="s">
        <v>3</v>
      </c>
      <c r="B54" s="9" t="s">
        <v>28</v>
      </c>
      <c r="C54" s="9" t="s">
        <v>109</v>
      </c>
      <c r="D54" s="94" t="s">
        <v>302</v>
      </c>
      <c r="E54" s="110">
        <v>1</v>
      </c>
      <c r="F54" s="124">
        <v>1</v>
      </c>
      <c r="G54" s="32">
        <v>1</v>
      </c>
      <c r="H54" s="38"/>
      <c r="I54" s="38"/>
      <c r="J54" s="38"/>
      <c r="K54" s="38"/>
      <c r="L54" s="38"/>
      <c r="M54" s="38"/>
      <c r="N54" s="38"/>
      <c r="O54" s="38"/>
      <c r="P54" s="44" t="s">
        <v>690</v>
      </c>
    </row>
    <row r="55" spans="1:17" s="15" customFormat="1" ht="14.25" customHeight="1">
      <c r="A55" s="84" t="s">
        <v>3</v>
      </c>
      <c r="B55" s="9" t="s">
        <v>28</v>
      </c>
      <c r="C55" s="9" t="s">
        <v>110</v>
      </c>
      <c r="D55" s="94" t="s">
        <v>303</v>
      </c>
      <c r="E55" s="110">
        <v>1</v>
      </c>
      <c r="F55" s="124">
        <v>1</v>
      </c>
      <c r="G55" s="32">
        <v>1</v>
      </c>
      <c r="H55" s="38"/>
      <c r="I55" s="38"/>
      <c r="J55" s="38"/>
      <c r="K55" s="38"/>
      <c r="L55" s="38"/>
      <c r="M55" s="38"/>
      <c r="N55" s="38"/>
      <c r="O55" s="38"/>
      <c r="P55" s="44" t="s">
        <v>690</v>
      </c>
    </row>
    <row r="56" spans="1:17" s="15" customFormat="1" ht="14.25" customHeight="1">
      <c r="A56" s="84" t="s">
        <v>3</v>
      </c>
      <c r="B56" s="9" t="s">
        <v>28</v>
      </c>
      <c r="C56" s="9" t="s">
        <v>30</v>
      </c>
      <c r="D56" s="94" t="s">
        <v>335</v>
      </c>
      <c r="E56" s="110">
        <v>1</v>
      </c>
      <c r="F56" s="124">
        <v>9</v>
      </c>
      <c r="G56" s="32"/>
      <c r="H56" s="38"/>
      <c r="I56" s="38"/>
      <c r="J56" s="38"/>
      <c r="K56" s="38"/>
      <c r="L56" s="38"/>
      <c r="M56" s="38"/>
      <c r="N56" s="38"/>
      <c r="O56" s="38">
        <v>1</v>
      </c>
      <c r="P56" s="44" t="s">
        <v>692</v>
      </c>
    </row>
    <row r="57" spans="1:17" s="15" customFormat="1" ht="14.25" customHeight="1">
      <c r="A57" s="84" t="s">
        <v>3</v>
      </c>
      <c r="B57" s="9" t="s">
        <v>31</v>
      </c>
      <c r="C57" s="9" t="s">
        <v>96</v>
      </c>
      <c r="D57" s="37" t="s">
        <v>281</v>
      </c>
      <c r="E57" s="110">
        <v>1</v>
      </c>
      <c r="F57" s="124">
        <v>2</v>
      </c>
      <c r="G57" s="32"/>
      <c r="H57" s="38">
        <v>1</v>
      </c>
      <c r="I57" s="38"/>
      <c r="J57" s="38"/>
      <c r="K57" s="38"/>
      <c r="L57" s="38"/>
      <c r="M57" s="38"/>
      <c r="N57" s="38"/>
      <c r="O57" s="38"/>
      <c r="P57" s="15" t="s">
        <v>693</v>
      </c>
    </row>
    <row r="58" spans="1:17" s="15" customFormat="1" ht="14.25" customHeight="1">
      <c r="A58" s="84" t="s">
        <v>3</v>
      </c>
      <c r="B58" s="9" t="s">
        <v>31</v>
      </c>
      <c r="C58" s="9" t="s">
        <v>277</v>
      </c>
      <c r="D58" s="37" t="s">
        <v>282</v>
      </c>
      <c r="E58" s="110">
        <v>1</v>
      </c>
      <c r="F58" s="124">
        <v>2</v>
      </c>
      <c r="G58" s="32"/>
      <c r="H58" s="38">
        <v>1</v>
      </c>
      <c r="I58" s="38"/>
      <c r="J58" s="38"/>
      <c r="K58" s="38"/>
      <c r="L58" s="38"/>
      <c r="M58" s="38"/>
      <c r="N58" s="38"/>
      <c r="O58" s="38"/>
      <c r="P58" s="15" t="s">
        <v>694</v>
      </c>
    </row>
    <row r="59" spans="1:17" s="15" customFormat="1" ht="14.25" customHeight="1">
      <c r="A59" s="84" t="s">
        <v>3</v>
      </c>
      <c r="B59" s="9" t="s">
        <v>31</v>
      </c>
      <c r="C59" s="9" t="s">
        <v>278</v>
      </c>
      <c r="D59" s="37" t="s">
        <v>284</v>
      </c>
      <c r="E59" s="110">
        <v>1</v>
      </c>
      <c r="F59" s="124">
        <v>1</v>
      </c>
      <c r="G59" s="32">
        <v>1</v>
      </c>
      <c r="H59" s="38"/>
      <c r="I59" s="38"/>
      <c r="J59" s="38"/>
      <c r="K59" s="38"/>
      <c r="L59" s="38"/>
      <c r="M59" s="38"/>
      <c r="N59" s="38"/>
      <c r="O59" s="38"/>
      <c r="P59" s="15" t="s">
        <v>695</v>
      </c>
    </row>
    <row r="60" spans="1:17" s="15" customFormat="1" ht="14.25" customHeight="1">
      <c r="A60" s="84" t="s">
        <v>3</v>
      </c>
      <c r="B60" s="9" t="s">
        <v>31</v>
      </c>
      <c r="C60" s="9" t="s">
        <v>32</v>
      </c>
      <c r="D60" s="37" t="s">
        <v>589</v>
      </c>
      <c r="E60" s="110">
        <v>1</v>
      </c>
      <c r="F60" s="124">
        <v>2</v>
      </c>
      <c r="G60" s="32"/>
      <c r="H60" s="38">
        <v>1</v>
      </c>
      <c r="I60" s="38"/>
      <c r="J60" s="38"/>
      <c r="K60" s="38"/>
      <c r="L60" s="38"/>
      <c r="M60" s="38"/>
      <c r="N60" s="38"/>
      <c r="O60" s="38"/>
      <c r="P60" s="15" t="s">
        <v>696</v>
      </c>
    </row>
    <row r="61" spans="1:17" s="15" customFormat="1" ht="14.25" customHeight="1">
      <c r="A61" s="85" t="s">
        <v>3</v>
      </c>
      <c r="B61" s="15" t="s">
        <v>179</v>
      </c>
      <c r="C61" s="15" t="s">
        <v>306</v>
      </c>
      <c r="D61" s="88" t="s">
        <v>230</v>
      </c>
      <c r="E61" s="114">
        <v>2</v>
      </c>
      <c r="F61" s="127">
        <v>3</v>
      </c>
      <c r="G61" s="87"/>
      <c r="H61" s="87"/>
      <c r="I61" s="86">
        <v>1</v>
      </c>
      <c r="J61" s="87"/>
      <c r="K61" s="87"/>
      <c r="L61" s="87"/>
      <c r="M61" s="87"/>
      <c r="N61" s="87"/>
      <c r="O61" s="87"/>
      <c r="P61" s="130" t="s">
        <v>231</v>
      </c>
      <c r="Q61" s="130"/>
    </row>
    <row r="62" spans="1:17" s="15" customFormat="1" ht="14.25" customHeight="1">
      <c r="A62" s="85" t="s">
        <v>3</v>
      </c>
      <c r="B62" s="15" t="s">
        <v>179</v>
      </c>
      <c r="C62" s="15" t="s">
        <v>323</v>
      </c>
      <c r="D62" s="88" t="s">
        <v>232</v>
      </c>
      <c r="E62" s="115">
        <v>1</v>
      </c>
      <c r="F62" s="127">
        <v>2</v>
      </c>
      <c r="G62" s="87"/>
      <c r="H62" s="86">
        <v>1</v>
      </c>
      <c r="I62" s="87"/>
      <c r="J62" s="87"/>
      <c r="K62" s="87"/>
      <c r="L62" s="87"/>
      <c r="M62" s="87"/>
      <c r="N62" s="87"/>
      <c r="O62" s="87"/>
      <c r="P62" s="131" t="s">
        <v>233</v>
      </c>
      <c r="Q62" s="131"/>
    </row>
    <row r="63" spans="1:17" s="15" customFormat="1" ht="14.25" customHeight="1">
      <c r="A63" s="85" t="s">
        <v>3</v>
      </c>
      <c r="B63" s="15" t="s">
        <v>179</v>
      </c>
      <c r="C63" s="15" t="s">
        <v>324</v>
      </c>
      <c r="D63" s="88" t="s">
        <v>234</v>
      </c>
      <c r="E63" s="115">
        <v>1</v>
      </c>
      <c r="F63" s="127">
        <v>4</v>
      </c>
      <c r="G63" s="87"/>
      <c r="H63" s="87"/>
      <c r="I63" s="87"/>
      <c r="J63" s="86">
        <v>1</v>
      </c>
      <c r="K63" s="87"/>
      <c r="L63" s="87"/>
      <c r="M63" s="87"/>
      <c r="N63" s="87"/>
      <c r="O63" s="87"/>
      <c r="P63" s="131" t="s">
        <v>370</v>
      </c>
      <c r="Q63" s="131"/>
    </row>
    <row r="64" spans="1:17" s="15" customFormat="1" ht="14.25" customHeight="1">
      <c r="A64" s="85" t="s">
        <v>3</v>
      </c>
      <c r="B64" s="9" t="s">
        <v>179</v>
      </c>
      <c r="C64" s="9" t="s">
        <v>325</v>
      </c>
      <c r="D64" s="94" t="s">
        <v>590</v>
      </c>
      <c r="E64" s="110">
        <v>1</v>
      </c>
      <c r="F64" s="124">
        <v>2</v>
      </c>
      <c r="G64" s="32"/>
      <c r="H64" s="38">
        <v>1</v>
      </c>
      <c r="I64" s="38"/>
      <c r="J64" s="38"/>
      <c r="K64" s="38"/>
      <c r="L64" s="38"/>
      <c r="M64" s="38"/>
      <c r="N64" s="38"/>
      <c r="O64" s="38"/>
      <c r="P64" s="44" t="s">
        <v>67</v>
      </c>
    </row>
    <row r="65" spans="1:17" s="15" customFormat="1" ht="14.25" customHeight="1">
      <c r="A65" s="85" t="s">
        <v>3</v>
      </c>
      <c r="B65" s="9" t="s">
        <v>179</v>
      </c>
      <c r="C65" s="9" t="s">
        <v>326</v>
      </c>
      <c r="D65" s="94" t="s">
        <v>591</v>
      </c>
      <c r="E65" s="115">
        <v>1</v>
      </c>
      <c r="F65" s="124">
        <v>2</v>
      </c>
      <c r="G65" s="32"/>
      <c r="H65" s="38">
        <v>1</v>
      </c>
      <c r="I65" s="38"/>
      <c r="J65" s="38"/>
      <c r="K65" s="38"/>
      <c r="L65" s="38"/>
      <c r="M65" s="38"/>
      <c r="N65" s="38"/>
      <c r="O65" s="38"/>
      <c r="P65" s="44" t="s">
        <v>69</v>
      </c>
    </row>
    <row r="66" spans="1:17" s="15" customFormat="1" ht="14.25" customHeight="1">
      <c r="A66" s="85" t="s">
        <v>3</v>
      </c>
      <c r="B66" s="9" t="s">
        <v>20</v>
      </c>
      <c r="C66" s="40" t="s">
        <v>353</v>
      </c>
      <c r="D66" s="37" t="s">
        <v>355</v>
      </c>
      <c r="E66" s="108">
        <v>1</v>
      </c>
      <c r="F66" s="124" t="s">
        <v>424</v>
      </c>
      <c r="G66" s="38"/>
      <c r="H66" s="38">
        <v>1</v>
      </c>
      <c r="I66" s="38"/>
      <c r="J66" s="38"/>
      <c r="K66" s="38">
        <v>1</v>
      </c>
      <c r="L66" s="38"/>
      <c r="M66" s="38"/>
      <c r="N66" s="38">
        <v>1</v>
      </c>
      <c r="O66" s="38"/>
      <c r="P66" s="15" t="s">
        <v>697</v>
      </c>
    </row>
    <row r="67" spans="1:17" s="15" customFormat="1" ht="14.25" customHeight="1">
      <c r="A67" s="31" t="s">
        <v>3</v>
      </c>
      <c r="B67" s="9" t="s">
        <v>20</v>
      </c>
      <c r="C67" s="9" t="s">
        <v>21</v>
      </c>
      <c r="D67" s="37" t="s">
        <v>754</v>
      </c>
      <c r="E67" s="109">
        <v>1</v>
      </c>
      <c r="F67" s="124">
        <v>1</v>
      </c>
      <c r="G67" s="32">
        <v>1</v>
      </c>
      <c r="H67" s="38"/>
      <c r="I67" s="38"/>
      <c r="J67" s="38"/>
      <c r="K67" s="38"/>
      <c r="L67" s="38"/>
      <c r="M67" s="38"/>
      <c r="N67" s="38"/>
      <c r="O67" s="38"/>
      <c r="P67" s="15" t="s">
        <v>698</v>
      </c>
    </row>
    <row r="68" spans="1:17" s="15" customFormat="1" ht="14.25" customHeight="1">
      <c r="A68" s="31" t="s">
        <v>3</v>
      </c>
      <c r="B68" s="9" t="s">
        <v>20</v>
      </c>
      <c r="C68" s="9" t="s">
        <v>22</v>
      </c>
      <c r="D68" s="37" t="s">
        <v>756</v>
      </c>
      <c r="E68" s="110">
        <v>0</v>
      </c>
      <c r="F68" s="124">
        <v>6.8</v>
      </c>
      <c r="G68" s="38"/>
      <c r="H68" s="38"/>
      <c r="I68" s="38"/>
      <c r="J68" s="38"/>
      <c r="K68" s="38"/>
      <c r="L68" s="32">
        <v>1</v>
      </c>
      <c r="M68" s="38"/>
      <c r="N68" s="32">
        <v>1</v>
      </c>
      <c r="O68" s="32"/>
      <c r="P68" s="15" t="s">
        <v>755</v>
      </c>
    </row>
    <row r="69" spans="1:17" s="15" customFormat="1" ht="14.25" customHeight="1">
      <c r="A69" s="31" t="s">
        <v>3</v>
      </c>
      <c r="B69" s="9" t="s">
        <v>20</v>
      </c>
      <c r="C69" s="9" t="s">
        <v>23</v>
      </c>
      <c r="D69" s="37" t="s">
        <v>356</v>
      </c>
      <c r="E69" s="108">
        <v>2</v>
      </c>
      <c r="F69" s="124">
        <v>5</v>
      </c>
      <c r="G69" s="38"/>
      <c r="H69" s="38"/>
      <c r="I69" s="38"/>
      <c r="J69" s="38"/>
      <c r="K69" s="38">
        <v>1</v>
      </c>
      <c r="L69" s="38"/>
      <c r="M69" s="38"/>
      <c r="N69" s="38"/>
      <c r="O69" s="38"/>
      <c r="P69" s="15" t="s">
        <v>699</v>
      </c>
    </row>
    <row r="70" spans="1:17" s="15" customFormat="1" ht="14.25" customHeight="1">
      <c r="A70" s="31" t="s">
        <v>3</v>
      </c>
      <c r="B70" s="9" t="s">
        <v>20</v>
      </c>
      <c r="C70" s="9" t="s">
        <v>24</v>
      </c>
      <c r="D70" s="94" t="s">
        <v>592</v>
      </c>
      <c r="E70" s="108">
        <v>1</v>
      </c>
      <c r="F70" s="124" t="s">
        <v>424</v>
      </c>
      <c r="G70" s="38"/>
      <c r="H70" s="38">
        <v>1</v>
      </c>
      <c r="I70" s="38"/>
      <c r="J70" s="38"/>
      <c r="K70" s="38">
        <v>1</v>
      </c>
      <c r="L70" s="38"/>
      <c r="M70" s="38"/>
      <c r="N70" s="38">
        <v>1</v>
      </c>
      <c r="O70" s="38"/>
      <c r="P70" s="15" t="s">
        <v>700</v>
      </c>
    </row>
    <row r="71" spans="1:17" s="15" customFormat="1" ht="14.25" customHeight="1">
      <c r="A71" s="31" t="s">
        <v>3</v>
      </c>
      <c r="B71" s="9" t="s">
        <v>20</v>
      </c>
      <c r="C71" s="9" t="s">
        <v>348</v>
      </c>
      <c r="D71" s="94" t="s">
        <v>349</v>
      </c>
      <c r="E71" s="108">
        <v>1</v>
      </c>
      <c r="F71" s="124">
        <v>8</v>
      </c>
      <c r="G71" s="38"/>
      <c r="H71" s="38"/>
      <c r="I71" s="38"/>
      <c r="J71" s="38"/>
      <c r="K71" s="38"/>
      <c r="L71" s="38"/>
      <c r="M71" s="38"/>
      <c r="N71" s="38">
        <v>1</v>
      </c>
      <c r="O71" s="38"/>
      <c r="P71" s="15" t="s">
        <v>701</v>
      </c>
    </row>
    <row r="72" spans="1:17" s="15" customFormat="1" ht="14.25" customHeight="1">
      <c r="A72" s="31" t="s">
        <v>3</v>
      </c>
      <c r="B72" s="9" t="s">
        <v>20</v>
      </c>
      <c r="C72" s="9" t="s">
        <v>350</v>
      </c>
      <c r="D72" s="37" t="s">
        <v>351</v>
      </c>
      <c r="E72" s="108">
        <v>1</v>
      </c>
      <c r="F72" s="124">
        <v>1</v>
      </c>
      <c r="G72" s="38">
        <v>1</v>
      </c>
      <c r="H72" s="38"/>
      <c r="I72" s="38"/>
      <c r="J72" s="38"/>
      <c r="K72" s="38"/>
      <c r="L72" s="38"/>
      <c r="M72" s="38"/>
      <c r="N72" s="38"/>
      <c r="O72" s="38"/>
      <c r="P72" s="15" t="s">
        <v>702</v>
      </c>
    </row>
    <row r="73" spans="1:17" s="15" customFormat="1" ht="14.25" customHeight="1">
      <c r="A73" s="31" t="s">
        <v>3</v>
      </c>
      <c r="B73" s="37" t="s">
        <v>16</v>
      </c>
      <c r="C73" s="40" t="s">
        <v>104</v>
      </c>
      <c r="D73" s="88" t="s">
        <v>593</v>
      </c>
      <c r="E73" s="116">
        <v>1</v>
      </c>
      <c r="F73" s="124" t="s">
        <v>361</v>
      </c>
      <c r="G73" s="38">
        <v>1</v>
      </c>
      <c r="H73" s="38">
        <v>1</v>
      </c>
      <c r="I73" s="38"/>
      <c r="J73" s="38"/>
      <c r="K73" s="38">
        <v>1</v>
      </c>
      <c r="L73" s="38"/>
      <c r="M73" s="38">
        <v>1</v>
      </c>
      <c r="N73" s="38">
        <v>1</v>
      </c>
      <c r="O73" s="38"/>
      <c r="P73" s="36" t="s">
        <v>243</v>
      </c>
      <c r="Q73" s="36"/>
    </row>
    <row r="74" spans="1:17" s="15" customFormat="1" ht="14.25" customHeight="1">
      <c r="A74" s="31" t="s">
        <v>3</v>
      </c>
      <c r="B74" s="37" t="s">
        <v>16</v>
      </c>
      <c r="C74" s="40" t="s">
        <v>105</v>
      </c>
      <c r="D74" s="88" t="s">
        <v>594</v>
      </c>
      <c r="E74" s="116">
        <v>1</v>
      </c>
      <c r="F74" s="124" t="s">
        <v>361</v>
      </c>
      <c r="G74" s="38">
        <v>1</v>
      </c>
      <c r="H74" s="38">
        <v>1</v>
      </c>
      <c r="I74" s="38"/>
      <c r="J74" s="38"/>
      <c r="K74" s="38">
        <v>1</v>
      </c>
      <c r="L74" s="38"/>
      <c r="M74" s="38">
        <v>1</v>
      </c>
      <c r="N74" s="38">
        <v>1</v>
      </c>
      <c r="O74" s="38"/>
      <c r="P74" s="36" t="s">
        <v>245</v>
      </c>
      <c r="Q74" s="36"/>
    </row>
    <row r="75" spans="1:17" s="15" customFormat="1" ht="14.25" customHeight="1">
      <c r="A75" s="31" t="s">
        <v>3</v>
      </c>
      <c r="B75" s="9" t="s">
        <v>16</v>
      </c>
      <c r="C75" s="40" t="s">
        <v>106</v>
      </c>
      <c r="D75" s="94" t="s">
        <v>295</v>
      </c>
      <c r="E75" s="110">
        <v>1</v>
      </c>
      <c r="F75" s="124">
        <v>2</v>
      </c>
      <c r="G75" s="32"/>
      <c r="H75" s="38">
        <v>1</v>
      </c>
      <c r="I75" s="38"/>
      <c r="J75" s="38"/>
      <c r="K75" s="38"/>
      <c r="L75" s="38"/>
      <c r="M75" s="38"/>
      <c r="N75" s="38"/>
      <c r="O75" s="38"/>
      <c r="P75" s="9" t="s">
        <v>703</v>
      </c>
    </row>
    <row r="76" spans="1:17" s="15" customFormat="1" ht="14.25" customHeight="1">
      <c r="A76" s="31" t="s">
        <v>3</v>
      </c>
      <c r="B76" s="9" t="s">
        <v>16</v>
      </c>
      <c r="C76" s="40" t="s">
        <v>111</v>
      </c>
      <c r="D76" s="94" t="s">
        <v>296</v>
      </c>
      <c r="E76" s="110">
        <v>1</v>
      </c>
      <c r="F76" s="124">
        <v>2</v>
      </c>
      <c r="G76" s="32"/>
      <c r="H76" s="38">
        <v>1</v>
      </c>
      <c r="I76" s="38"/>
      <c r="J76" s="38"/>
      <c r="K76" s="38"/>
      <c r="L76" s="38"/>
      <c r="M76" s="38"/>
      <c r="N76" s="38"/>
      <c r="O76" s="38"/>
      <c r="P76" s="9" t="s">
        <v>704</v>
      </c>
    </row>
    <row r="77" spans="1:17" s="15" customFormat="1" ht="14.25" customHeight="1">
      <c r="A77" s="31" t="s">
        <v>3</v>
      </c>
      <c r="B77" s="9" t="s">
        <v>16</v>
      </c>
      <c r="C77" s="40" t="s">
        <v>82</v>
      </c>
      <c r="D77" s="94" t="s">
        <v>362</v>
      </c>
      <c r="E77" s="110">
        <v>1</v>
      </c>
      <c r="F77" s="124">
        <v>2</v>
      </c>
      <c r="G77" s="32"/>
      <c r="H77" s="38">
        <v>1</v>
      </c>
      <c r="I77" s="38"/>
      <c r="J77" s="38"/>
      <c r="K77" s="38"/>
      <c r="L77" s="38"/>
      <c r="M77" s="38"/>
      <c r="N77" s="38"/>
      <c r="O77" s="38"/>
      <c r="P77" s="9" t="s">
        <v>705</v>
      </c>
    </row>
    <row r="78" spans="1:17" s="15" customFormat="1" ht="14.25" customHeight="1">
      <c r="A78" s="31" t="s">
        <v>3</v>
      </c>
      <c r="B78" s="37" t="s">
        <v>16</v>
      </c>
      <c r="C78" s="40" t="s">
        <v>83</v>
      </c>
      <c r="D78" s="88" t="s">
        <v>595</v>
      </c>
      <c r="E78" s="116">
        <v>2</v>
      </c>
      <c r="F78" s="124">
        <v>2.8</v>
      </c>
      <c r="G78" s="38"/>
      <c r="H78" s="38">
        <v>1</v>
      </c>
      <c r="I78" s="38"/>
      <c r="J78" s="38"/>
      <c r="K78" s="38"/>
      <c r="L78" s="38"/>
      <c r="M78" s="38"/>
      <c r="N78" s="38">
        <v>1</v>
      </c>
      <c r="O78" s="38"/>
      <c r="P78" s="36" t="s">
        <v>241</v>
      </c>
      <c r="Q78" s="36"/>
    </row>
    <row r="79" spans="1:17" s="15" customFormat="1" ht="14.25" customHeight="1">
      <c r="A79" s="31" t="s">
        <v>3</v>
      </c>
      <c r="B79" s="9" t="s">
        <v>16</v>
      </c>
      <c r="C79" s="40" t="s">
        <v>84</v>
      </c>
      <c r="D79" s="88" t="s">
        <v>596</v>
      </c>
      <c r="E79" s="116">
        <v>1</v>
      </c>
      <c r="F79" s="124" t="s">
        <v>41</v>
      </c>
      <c r="G79" s="38">
        <v>1</v>
      </c>
      <c r="H79" s="38">
        <v>1</v>
      </c>
      <c r="I79" s="38"/>
      <c r="J79" s="38">
        <v>1</v>
      </c>
      <c r="K79" s="38">
        <v>1</v>
      </c>
      <c r="L79" s="38"/>
      <c r="M79" s="38"/>
      <c r="N79" s="38"/>
      <c r="O79" s="38"/>
      <c r="P79" s="36" t="s">
        <v>706</v>
      </c>
      <c r="Q79" s="36"/>
    </row>
    <row r="80" spans="1:17" s="15" customFormat="1" ht="14.25" customHeight="1">
      <c r="A80" s="31" t="s">
        <v>3</v>
      </c>
      <c r="B80" s="9" t="s">
        <v>16</v>
      </c>
      <c r="C80" s="40" t="s">
        <v>85</v>
      </c>
      <c r="D80" s="88" t="s">
        <v>597</v>
      </c>
      <c r="E80" s="116">
        <v>2</v>
      </c>
      <c r="F80" s="124">
        <v>4.8</v>
      </c>
      <c r="G80" s="38"/>
      <c r="H80" s="38"/>
      <c r="I80" s="38"/>
      <c r="J80" s="38">
        <v>1</v>
      </c>
      <c r="K80" s="38"/>
      <c r="L80" s="38"/>
      <c r="M80" s="38"/>
      <c r="N80" s="38">
        <v>1</v>
      </c>
      <c r="O80" s="38"/>
      <c r="P80" s="36" t="s">
        <v>240</v>
      </c>
      <c r="Q80" s="36"/>
    </row>
    <row r="81" spans="1:16" s="15" customFormat="1" ht="14.25" customHeight="1">
      <c r="A81" s="31" t="s">
        <v>3</v>
      </c>
      <c r="B81" s="9" t="s">
        <v>16</v>
      </c>
      <c r="C81" s="40" t="s">
        <v>242</v>
      </c>
      <c r="D81" s="94" t="s">
        <v>598</v>
      </c>
      <c r="E81" s="110">
        <v>1</v>
      </c>
      <c r="F81" s="124" t="s">
        <v>363</v>
      </c>
      <c r="G81" s="32">
        <v>1</v>
      </c>
      <c r="H81" s="38">
        <v>1</v>
      </c>
      <c r="I81" s="38"/>
      <c r="J81" s="38">
        <v>1</v>
      </c>
      <c r="K81" s="38"/>
      <c r="L81" s="38"/>
      <c r="M81" s="38"/>
      <c r="N81" s="38">
        <v>1</v>
      </c>
      <c r="O81" s="38"/>
      <c r="P81" s="44" t="s">
        <v>707</v>
      </c>
    </row>
    <row r="82" spans="1:16" s="15" customFormat="1" ht="14.25" customHeight="1">
      <c r="A82" s="31" t="s">
        <v>3</v>
      </c>
      <c r="B82" s="15" t="s">
        <v>25</v>
      </c>
      <c r="C82" s="40" t="s">
        <v>95</v>
      </c>
      <c r="D82" s="88" t="s">
        <v>599</v>
      </c>
      <c r="E82" s="110">
        <v>2</v>
      </c>
      <c r="F82" s="124">
        <v>8</v>
      </c>
      <c r="G82" s="32"/>
      <c r="H82" s="38"/>
      <c r="I82" s="38"/>
      <c r="J82" s="38"/>
      <c r="K82" s="38"/>
      <c r="L82" s="38"/>
      <c r="M82" s="38"/>
      <c r="N82" s="38">
        <v>1</v>
      </c>
      <c r="O82" s="38"/>
      <c r="P82" s="15" t="s">
        <v>708</v>
      </c>
    </row>
    <row r="83" spans="1:16" s="15" customFormat="1" ht="14.25" customHeight="1">
      <c r="A83" s="31" t="s">
        <v>3</v>
      </c>
      <c r="B83" s="9" t="s">
        <v>25</v>
      </c>
      <c r="C83" s="40" t="s">
        <v>119</v>
      </c>
      <c r="D83" s="88" t="s">
        <v>229</v>
      </c>
      <c r="E83" s="110">
        <v>1</v>
      </c>
      <c r="F83" s="124">
        <v>2</v>
      </c>
      <c r="G83" s="38"/>
      <c r="H83" s="38">
        <v>1</v>
      </c>
      <c r="I83" s="38"/>
      <c r="J83" s="38"/>
      <c r="K83" s="38"/>
      <c r="L83" s="38"/>
      <c r="M83" s="38"/>
      <c r="N83" s="38"/>
      <c r="O83" s="38"/>
      <c r="P83" s="9" t="s">
        <v>367</v>
      </c>
    </row>
    <row r="84" spans="1:16" s="15" customFormat="1" ht="14.25" customHeight="1">
      <c r="A84" s="31" t="s">
        <v>3</v>
      </c>
      <c r="B84" s="9" t="s">
        <v>25</v>
      </c>
      <c r="C84" s="40" t="s">
        <v>27</v>
      </c>
      <c r="D84" s="94" t="s">
        <v>757</v>
      </c>
      <c r="E84" s="110">
        <v>1</v>
      </c>
      <c r="F84" s="124" t="s">
        <v>26</v>
      </c>
      <c r="G84" s="32">
        <v>1</v>
      </c>
      <c r="H84" s="38">
        <v>1</v>
      </c>
      <c r="I84" s="38"/>
      <c r="J84" s="38"/>
      <c r="K84" s="38">
        <v>1</v>
      </c>
      <c r="L84" s="38"/>
      <c r="M84" s="38"/>
      <c r="N84" s="38"/>
      <c r="O84" s="38"/>
      <c r="P84" s="9" t="s">
        <v>368</v>
      </c>
    </row>
    <row r="85" spans="1:16" s="15" customFormat="1" ht="14.25" customHeight="1">
      <c r="A85" s="31" t="s">
        <v>3</v>
      </c>
      <c r="B85" s="9" t="s">
        <v>25</v>
      </c>
      <c r="C85" s="40" t="s">
        <v>166</v>
      </c>
      <c r="D85" s="88" t="s">
        <v>600</v>
      </c>
      <c r="E85" s="108">
        <v>1</v>
      </c>
      <c r="F85" s="123" t="s">
        <v>46</v>
      </c>
      <c r="G85" s="38"/>
      <c r="H85" s="38">
        <v>1</v>
      </c>
      <c r="I85" s="38"/>
      <c r="J85" s="38"/>
      <c r="K85" s="38">
        <v>1</v>
      </c>
      <c r="L85" s="38">
        <v>1</v>
      </c>
      <c r="M85" s="38"/>
      <c r="N85" s="38"/>
      <c r="O85" s="38"/>
      <c r="P85" s="9" t="s">
        <v>369</v>
      </c>
    </row>
    <row r="86" spans="1:16" s="15" customFormat="1" ht="14.25" customHeight="1">
      <c r="A86" s="31" t="s">
        <v>3</v>
      </c>
      <c r="B86" s="15" t="s">
        <v>25</v>
      </c>
      <c r="C86" s="40" t="s">
        <v>366</v>
      </c>
      <c r="D86" s="88" t="s">
        <v>601</v>
      </c>
      <c r="E86" s="110">
        <v>1</v>
      </c>
      <c r="F86" s="123">
        <v>9</v>
      </c>
      <c r="G86" s="38"/>
      <c r="H86" s="38"/>
      <c r="I86" s="38"/>
      <c r="J86" s="38"/>
      <c r="K86" s="38"/>
      <c r="L86" s="38"/>
      <c r="M86" s="38"/>
      <c r="N86" s="38"/>
      <c r="O86" s="38">
        <v>1</v>
      </c>
      <c r="P86" s="40" t="s">
        <v>72</v>
      </c>
    </row>
    <row r="87" spans="1:16" s="15" customFormat="1" ht="14.25" customHeight="1">
      <c r="A87" s="31" t="s">
        <v>3</v>
      </c>
      <c r="B87" s="9" t="s">
        <v>173</v>
      </c>
      <c r="C87" s="40" t="s">
        <v>199</v>
      </c>
      <c r="D87" s="88" t="s">
        <v>374</v>
      </c>
      <c r="E87" s="110">
        <v>1</v>
      </c>
      <c r="F87" s="123">
        <v>8</v>
      </c>
      <c r="G87" s="38"/>
      <c r="H87" s="38"/>
      <c r="I87" s="38"/>
      <c r="J87" s="38"/>
      <c r="K87" s="38"/>
      <c r="L87" s="38"/>
      <c r="M87" s="38"/>
      <c r="N87" s="38">
        <v>1</v>
      </c>
      <c r="O87" s="38"/>
      <c r="P87" s="15" t="s">
        <v>367</v>
      </c>
    </row>
    <row r="88" spans="1:16" s="15" customFormat="1" ht="14.25" customHeight="1">
      <c r="A88" s="31" t="s">
        <v>3</v>
      </c>
      <c r="B88" s="9" t="s">
        <v>173</v>
      </c>
      <c r="C88" s="40" t="s">
        <v>201</v>
      </c>
      <c r="D88" s="88" t="s">
        <v>200</v>
      </c>
      <c r="E88" s="110">
        <v>1</v>
      </c>
      <c r="F88" s="123">
        <v>2</v>
      </c>
      <c r="G88" s="38"/>
      <c r="H88" s="38">
        <v>1</v>
      </c>
      <c r="I88" s="38"/>
      <c r="J88" s="38"/>
      <c r="K88" s="38"/>
      <c r="L88" s="38"/>
      <c r="M88" s="38"/>
      <c r="N88" s="38"/>
      <c r="O88" s="38"/>
      <c r="P88" s="15" t="s">
        <v>478</v>
      </c>
    </row>
    <row r="89" spans="1:16" s="15" customFormat="1" ht="14.25" customHeight="1">
      <c r="A89" s="31" t="s">
        <v>3</v>
      </c>
      <c r="B89" s="9" t="s">
        <v>173</v>
      </c>
      <c r="C89" s="40" t="s">
        <v>202</v>
      </c>
      <c r="D89" s="88" t="s">
        <v>602</v>
      </c>
      <c r="E89" s="110">
        <v>1</v>
      </c>
      <c r="F89" s="123">
        <v>2</v>
      </c>
      <c r="G89" s="38"/>
      <c r="H89" s="38">
        <v>1</v>
      </c>
      <c r="I89" s="38"/>
      <c r="J89" s="38"/>
      <c r="K89" s="38"/>
      <c r="L89" s="38"/>
      <c r="M89" s="38"/>
      <c r="N89" s="38"/>
      <c r="O89" s="38"/>
      <c r="P89" s="15" t="s">
        <v>264</v>
      </c>
    </row>
    <row r="90" spans="1:16" s="15" customFormat="1" ht="14.25" customHeight="1">
      <c r="A90" s="31" t="s">
        <v>3</v>
      </c>
      <c r="B90" s="9" t="s">
        <v>173</v>
      </c>
      <c r="C90" s="40" t="s">
        <v>203</v>
      </c>
      <c r="D90" s="88" t="s">
        <v>375</v>
      </c>
      <c r="E90" s="110">
        <v>1</v>
      </c>
      <c r="F90" s="123">
        <v>9</v>
      </c>
      <c r="G90" s="38"/>
      <c r="H90" s="38"/>
      <c r="I90" s="38"/>
      <c r="J90" s="38"/>
      <c r="K90" s="38"/>
      <c r="L90" s="38"/>
      <c r="M90" s="38"/>
      <c r="N90" s="38"/>
      <c r="O90" s="38">
        <v>1</v>
      </c>
      <c r="P90" s="15" t="s">
        <v>233</v>
      </c>
    </row>
    <row r="91" spans="1:16" s="15" customFormat="1" ht="14.25" customHeight="1">
      <c r="A91" s="31" t="s">
        <v>3</v>
      </c>
      <c r="B91" s="9" t="s">
        <v>173</v>
      </c>
      <c r="C91" s="40" t="s">
        <v>204</v>
      </c>
      <c r="D91" s="88" t="s">
        <v>603</v>
      </c>
      <c r="E91" s="110">
        <v>1</v>
      </c>
      <c r="F91" s="123">
        <v>1</v>
      </c>
      <c r="G91" s="38">
        <v>1</v>
      </c>
      <c r="H91" s="38"/>
      <c r="I91" s="38"/>
      <c r="J91" s="32"/>
      <c r="K91" s="38"/>
      <c r="L91" s="38"/>
      <c r="M91" s="38"/>
      <c r="N91" s="38"/>
      <c r="O91" s="38"/>
      <c r="P91" s="15" t="s">
        <v>369</v>
      </c>
    </row>
    <row r="92" spans="1:16" s="15" customFormat="1" ht="14.25" customHeight="1">
      <c r="A92" s="31" t="s">
        <v>3</v>
      </c>
      <c r="B92" s="14" t="s">
        <v>54</v>
      </c>
      <c r="C92" s="39" t="s">
        <v>386</v>
      </c>
      <c r="D92" s="88" t="s">
        <v>604</v>
      </c>
      <c r="E92" s="110">
        <v>1</v>
      </c>
      <c r="F92" s="124">
        <v>8</v>
      </c>
      <c r="G92" s="32"/>
      <c r="H92" s="38"/>
      <c r="I92" s="38"/>
      <c r="J92" s="38"/>
      <c r="K92" s="38"/>
      <c r="L92" s="38"/>
      <c r="M92" s="38"/>
      <c r="N92" s="38">
        <v>1</v>
      </c>
      <c r="O92" s="38"/>
      <c r="P92" s="15" t="s">
        <v>709</v>
      </c>
    </row>
    <row r="93" spans="1:16" s="15" customFormat="1" ht="14.25" customHeight="1">
      <c r="A93" s="31" t="s">
        <v>3</v>
      </c>
      <c r="B93" s="14" t="s">
        <v>54</v>
      </c>
      <c r="C93" s="39" t="s">
        <v>55</v>
      </c>
      <c r="D93" s="88" t="s">
        <v>605</v>
      </c>
      <c r="E93" s="110">
        <v>1</v>
      </c>
      <c r="F93" s="124">
        <v>9</v>
      </c>
      <c r="G93" s="32"/>
      <c r="H93" s="38"/>
      <c r="I93" s="38"/>
      <c r="J93" s="38"/>
      <c r="K93" s="38"/>
      <c r="L93" s="38"/>
      <c r="M93" s="38"/>
      <c r="N93" s="38"/>
      <c r="O93" s="38">
        <v>1</v>
      </c>
      <c r="P93" s="15" t="s">
        <v>710</v>
      </c>
    </row>
    <row r="94" spans="1:16" s="15" customFormat="1" ht="14.25" customHeight="1">
      <c r="A94" s="31" t="s">
        <v>3</v>
      </c>
      <c r="B94" s="14" t="s">
        <v>54</v>
      </c>
      <c r="C94" s="39" t="s">
        <v>56</v>
      </c>
      <c r="D94" s="101" t="s">
        <v>758</v>
      </c>
      <c r="E94" s="110">
        <v>1</v>
      </c>
      <c r="F94" s="124">
        <v>9</v>
      </c>
      <c r="G94" s="32"/>
      <c r="H94" s="38"/>
      <c r="I94" s="38"/>
      <c r="J94" s="38"/>
      <c r="K94" s="38"/>
      <c r="L94" s="38"/>
      <c r="M94" s="38"/>
      <c r="N94" s="38"/>
      <c r="O94" s="38">
        <v>1</v>
      </c>
      <c r="P94" s="15" t="s">
        <v>711</v>
      </c>
    </row>
    <row r="95" spans="1:16" s="15" customFormat="1" ht="14.25" customHeight="1">
      <c r="A95" s="31" t="s">
        <v>3</v>
      </c>
      <c r="B95" s="14" t="s">
        <v>54</v>
      </c>
      <c r="C95" s="39" t="s">
        <v>57</v>
      </c>
      <c r="D95" s="101" t="s">
        <v>759</v>
      </c>
      <c r="E95" s="110">
        <v>1</v>
      </c>
      <c r="F95" s="124">
        <v>9</v>
      </c>
      <c r="G95" s="32"/>
      <c r="H95" s="38"/>
      <c r="I95" s="38"/>
      <c r="J95" s="38"/>
      <c r="K95" s="38"/>
      <c r="L95" s="38"/>
      <c r="M95" s="38"/>
      <c r="N95" s="38"/>
      <c r="O95" s="38">
        <v>1</v>
      </c>
      <c r="P95" s="15" t="s">
        <v>711</v>
      </c>
    </row>
    <row r="96" spans="1:16" s="15" customFormat="1" ht="14.25" customHeight="1">
      <c r="A96" s="31" t="s">
        <v>3</v>
      </c>
      <c r="B96" s="14" t="s">
        <v>54</v>
      </c>
      <c r="C96" s="39" t="s">
        <v>58</v>
      </c>
      <c r="D96" s="37" t="s">
        <v>760</v>
      </c>
      <c r="E96" s="110">
        <v>1</v>
      </c>
      <c r="F96" s="124">
        <v>2</v>
      </c>
      <c r="G96" s="32"/>
      <c r="H96" s="38">
        <v>1</v>
      </c>
      <c r="I96" s="38"/>
      <c r="J96" s="38"/>
      <c r="K96" s="38"/>
      <c r="L96" s="38"/>
      <c r="M96" s="38"/>
      <c r="N96" s="38"/>
      <c r="O96" s="38"/>
      <c r="P96" s="15" t="s">
        <v>67</v>
      </c>
    </row>
    <row r="97" spans="1:16" s="15" customFormat="1" ht="14.25" customHeight="1">
      <c r="A97" s="31" t="s">
        <v>3</v>
      </c>
      <c r="B97" s="14" t="s">
        <v>50</v>
      </c>
      <c r="C97" s="39" t="s">
        <v>53</v>
      </c>
      <c r="D97" s="37" t="s">
        <v>52</v>
      </c>
      <c r="E97" s="108">
        <v>1</v>
      </c>
      <c r="F97" s="124">
        <v>1</v>
      </c>
      <c r="G97" s="32">
        <v>1</v>
      </c>
      <c r="H97" s="38"/>
      <c r="I97" s="38"/>
      <c r="J97" s="38"/>
      <c r="K97" s="38"/>
      <c r="L97" s="38"/>
      <c r="M97" s="38"/>
      <c r="N97" s="38"/>
      <c r="O97" s="38"/>
      <c r="P97" s="9" t="s">
        <v>380</v>
      </c>
    </row>
    <row r="98" spans="1:16" s="15" customFormat="1" ht="14.25" customHeight="1">
      <c r="A98" s="31" t="s">
        <v>3</v>
      </c>
      <c r="B98" s="14" t="s">
        <v>50</v>
      </c>
      <c r="C98" s="39" t="s">
        <v>97</v>
      </c>
      <c r="D98" s="37" t="s">
        <v>606</v>
      </c>
      <c r="E98" s="108">
        <v>2</v>
      </c>
      <c r="F98" s="124">
        <v>9</v>
      </c>
      <c r="G98" s="38"/>
      <c r="H98" s="38"/>
      <c r="I98" s="38"/>
      <c r="J98" s="38"/>
      <c r="K98" s="38"/>
      <c r="L98" s="38"/>
      <c r="M98" s="38"/>
      <c r="N98" s="38"/>
      <c r="O98" s="38">
        <v>1</v>
      </c>
      <c r="P98" s="9" t="s">
        <v>383</v>
      </c>
    </row>
    <row r="99" spans="1:16" s="15" customFormat="1" ht="14.25" customHeight="1">
      <c r="A99" s="31" t="s">
        <v>3</v>
      </c>
      <c r="B99" s="14" t="s">
        <v>50</v>
      </c>
      <c r="C99" s="39" t="s">
        <v>131</v>
      </c>
      <c r="D99" s="77" t="s">
        <v>379</v>
      </c>
      <c r="E99" s="111">
        <v>1</v>
      </c>
      <c r="F99" s="124">
        <v>7</v>
      </c>
      <c r="G99" s="32"/>
      <c r="H99" s="38"/>
      <c r="I99" s="38"/>
      <c r="J99" s="38"/>
      <c r="K99" s="38"/>
      <c r="L99" s="38"/>
      <c r="M99" s="38">
        <v>1</v>
      </c>
      <c r="N99" s="38"/>
      <c r="O99" s="38"/>
      <c r="P99" s="14" t="s">
        <v>380</v>
      </c>
    </row>
    <row r="100" spans="1:16" s="15" customFormat="1" ht="14.25" customHeight="1">
      <c r="A100" s="31" t="s">
        <v>3</v>
      </c>
      <c r="B100" s="9" t="s">
        <v>50</v>
      </c>
      <c r="C100" s="40" t="s">
        <v>132</v>
      </c>
      <c r="D100" s="78" t="s">
        <v>761</v>
      </c>
      <c r="E100" s="110">
        <v>1</v>
      </c>
      <c r="F100" s="124">
        <v>8</v>
      </c>
      <c r="G100" s="32"/>
      <c r="H100" s="38"/>
      <c r="I100" s="38"/>
      <c r="J100" s="38"/>
      <c r="K100" s="38"/>
      <c r="L100" s="38"/>
      <c r="M100" s="38"/>
      <c r="N100" s="38">
        <v>1</v>
      </c>
      <c r="O100" s="38"/>
      <c r="P100" s="14" t="s">
        <v>383</v>
      </c>
    </row>
    <row r="101" spans="1:16" s="15" customFormat="1" ht="14.25" customHeight="1">
      <c r="A101" s="31" t="s">
        <v>3</v>
      </c>
      <c r="B101" s="14" t="s">
        <v>13</v>
      </c>
      <c r="C101" s="39" t="s">
        <v>45</v>
      </c>
      <c r="D101" s="37" t="s">
        <v>607</v>
      </c>
      <c r="E101" s="110">
        <v>1</v>
      </c>
      <c r="F101" s="124">
        <v>9</v>
      </c>
      <c r="G101" s="38"/>
      <c r="H101" s="38"/>
      <c r="I101" s="38"/>
      <c r="J101" s="38"/>
      <c r="K101" s="38"/>
      <c r="L101" s="38"/>
      <c r="M101" s="38"/>
      <c r="N101" s="38"/>
      <c r="O101" s="38">
        <v>1</v>
      </c>
      <c r="P101" s="9" t="s">
        <v>103</v>
      </c>
    </row>
    <row r="102" spans="1:16" s="15" customFormat="1" ht="14.25" customHeight="1">
      <c r="A102" s="31" t="s">
        <v>3</v>
      </c>
      <c r="B102" s="14" t="s">
        <v>13</v>
      </c>
      <c r="C102" s="39" t="s">
        <v>14</v>
      </c>
      <c r="D102" s="37" t="s">
        <v>608</v>
      </c>
      <c r="E102" s="110">
        <v>1</v>
      </c>
      <c r="F102" s="124">
        <v>1</v>
      </c>
      <c r="G102" s="32">
        <v>1</v>
      </c>
      <c r="H102" s="38"/>
      <c r="I102" s="38"/>
      <c r="J102" s="38"/>
      <c r="K102" s="38"/>
      <c r="L102" s="38"/>
      <c r="M102" s="38"/>
      <c r="N102" s="38"/>
      <c r="O102" s="38"/>
      <c r="P102" s="15" t="s">
        <v>72</v>
      </c>
    </row>
    <row r="103" spans="1:16" s="15" customFormat="1" ht="14.25" customHeight="1">
      <c r="A103" s="31" t="s">
        <v>3</v>
      </c>
      <c r="B103" s="14" t="s">
        <v>13</v>
      </c>
      <c r="C103" s="39" t="s">
        <v>387</v>
      </c>
      <c r="D103" s="37" t="s">
        <v>609</v>
      </c>
      <c r="E103" s="110">
        <v>1</v>
      </c>
      <c r="F103" s="124">
        <v>8</v>
      </c>
      <c r="G103" s="32"/>
      <c r="H103" s="38"/>
      <c r="I103" s="38"/>
      <c r="J103" s="38"/>
      <c r="K103" s="38"/>
      <c r="L103" s="38"/>
      <c r="M103" s="38"/>
      <c r="N103" s="38">
        <v>1</v>
      </c>
      <c r="O103" s="38"/>
      <c r="P103" s="100" t="s">
        <v>72</v>
      </c>
    </row>
    <row r="104" spans="1:16" s="15" customFormat="1" ht="14.25" customHeight="1">
      <c r="A104" s="31" t="s">
        <v>3</v>
      </c>
      <c r="B104" s="14" t="s">
        <v>13</v>
      </c>
      <c r="C104" s="39" t="s">
        <v>128</v>
      </c>
      <c r="D104" s="37" t="s">
        <v>610</v>
      </c>
      <c r="E104" s="110">
        <v>1</v>
      </c>
      <c r="F104" s="124">
        <v>2</v>
      </c>
      <c r="G104" s="32"/>
      <c r="H104" s="38">
        <v>1</v>
      </c>
      <c r="I104" s="38"/>
      <c r="J104" s="38"/>
      <c r="K104" s="38"/>
      <c r="L104" s="38"/>
      <c r="M104" s="38"/>
      <c r="N104" s="38"/>
      <c r="O104" s="38"/>
      <c r="P104" s="9" t="s">
        <v>103</v>
      </c>
    </row>
    <row r="105" spans="1:16" s="15" customFormat="1" ht="14.25" customHeight="1">
      <c r="A105" s="31" t="s">
        <v>3</v>
      </c>
      <c r="B105" s="14" t="s">
        <v>13</v>
      </c>
      <c r="C105" s="39" t="s">
        <v>388</v>
      </c>
      <c r="D105" s="37" t="s">
        <v>611</v>
      </c>
      <c r="E105" s="110">
        <v>1</v>
      </c>
      <c r="F105" s="124">
        <v>2</v>
      </c>
      <c r="G105" s="32"/>
      <c r="H105" s="38">
        <v>1</v>
      </c>
      <c r="I105" s="38"/>
      <c r="J105" s="38"/>
      <c r="K105" s="38"/>
      <c r="L105" s="38"/>
      <c r="M105" s="38"/>
      <c r="N105" s="38"/>
      <c r="O105" s="38"/>
      <c r="P105" s="9" t="s">
        <v>103</v>
      </c>
    </row>
    <row r="106" spans="1:16" s="15" customFormat="1" ht="14.25" customHeight="1">
      <c r="A106" s="31" t="s">
        <v>3</v>
      </c>
      <c r="B106" s="14" t="s">
        <v>13</v>
      </c>
      <c r="C106" s="39" t="s">
        <v>389</v>
      </c>
      <c r="D106" s="37" t="s">
        <v>612</v>
      </c>
      <c r="E106" s="110">
        <v>1</v>
      </c>
      <c r="F106" s="124">
        <v>1</v>
      </c>
      <c r="G106" s="32">
        <v>1</v>
      </c>
      <c r="H106" s="38"/>
      <c r="I106" s="38"/>
      <c r="J106" s="38"/>
      <c r="K106" s="38"/>
      <c r="L106" s="38"/>
      <c r="M106" s="38"/>
      <c r="N106" s="38"/>
      <c r="O106" s="38"/>
      <c r="P106" s="9" t="s">
        <v>712</v>
      </c>
    </row>
    <row r="107" spans="1:16" s="15" customFormat="1" ht="14.25" customHeight="1">
      <c r="A107" s="31" t="s">
        <v>3</v>
      </c>
      <c r="B107" s="14" t="s">
        <v>13</v>
      </c>
      <c r="C107" s="39" t="s">
        <v>390</v>
      </c>
      <c r="D107" s="37" t="s">
        <v>613</v>
      </c>
      <c r="E107" s="110">
        <v>2</v>
      </c>
      <c r="F107" s="124">
        <v>9</v>
      </c>
      <c r="G107" s="32"/>
      <c r="H107" s="38"/>
      <c r="I107" s="38"/>
      <c r="J107" s="38"/>
      <c r="K107" s="38"/>
      <c r="L107" s="38"/>
      <c r="M107" s="38"/>
      <c r="N107" s="38"/>
      <c r="O107" s="38">
        <v>1</v>
      </c>
      <c r="P107" s="9" t="s">
        <v>103</v>
      </c>
    </row>
    <row r="108" spans="1:16" s="15" customFormat="1" ht="14.25" customHeight="1">
      <c r="A108" s="31" t="s">
        <v>3</v>
      </c>
      <c r="B108" s="9" t="s">
        <v>64</v>
      </c>
      <c r="C108" s="39" t="s">
        <v>65</v>
      </c>
      <c r="D108" s="37" t="s">
        <v>541</v>
      </c>
      <c r="E108" s="110">
        <v>1</v>
      </c>
      <c r="F108" s="124">
        <v>2</v>
      </c>
      <c r="G108" s="32"/>
      <c r="H108" s="38">
        <v>1</v>
      </c>
      <c r="I108" s="38"/>
      <c r="J108" s="38"/>
      <c r="K108" s="38"/>
      <c r="L108" s="38"/>
      <c r="M108" s="38"/>
      <c r="N108" s="38"/>
      <c r="O108" s="38"/>
      <c r="P108" s="15" t="s">
        <v>69</v>
      </c>
    </row>
    <row r="109" spans="1:16" s="15" customFormat="1" ht="14.25" customHeight="1">
      <c r="A109" s="31" t="s">
        <v>3</v>
      </c>
      <c r="B109" s="9" t="s">
        <v>64</v>
      </c>
      <c r="C109" s="39" t="s">
        <v>68</v>
      </c>
      <c r="D109" s="37" t="s">
        <v>66</v>
      </c>
      <c r="E109" s="110">
        <v>0</v>
      </c>
      <c r="F109" s="124">
        <v>1.2</v>
      </c>
      <c r="G109" s="32">
        <v>1</v>
      </c>
      <c r="H109" s="32">
        <v>1</v>
      </c>
      <c r="I109" s="38"/>
      <c r="J109" s="32"/>
      <c r="K109" s="38"/>
      <c r="L109" s="38"/>
      <c r="M109" s="38"/>
      <c r="N109" s="38"/>
      <c r="O109" s="38"/>
      <c r="P109" s="9" t="s">
        <v>67</v>
      </c>
    </row>
    <row r="110" spans="1:16" s="15" customFormat="1" ht="14.25" customHeight="1">
      <c r="A110" s="31" t="s">
        <v>3</v>
      </c>
      <c r="B110" s="14" t="s">
        <v>64</v>
      </c>
      <c r="C110" s="39" t="s">
        <v>70</v>
      </c>
      <c r="D110" s="37" t="s">
        <v>542</v>
      </c>
      <c r="E110" s="110">
        <v>1</v>
      </c>
      <c r="F110" s="124">
        <v>4</v>
      </c>
      <c r="G110" s="32"/>
      <c r="H110" s="38"/>
      <c r="I110" s="38"/>
      <c r="J110" s="38">
        <v>1</v>
      </c>
      <c r="K110" s="38"/>
      <c r="L110" s="38"/>
      <c r="M110" s="38"/>
      <c r="N110" s="38"/>
      <c r="O110" s="38"/>
      <c r="P110" s="15" t="s">
        <v>67</v>
      </c>
    </row>
    <row r="111" spans="1:16" s="15" customFormat="1" ht="14.25" customHeight="1">
      <c r="A111" s="31" t="s">
        <v>3</v>
      </c>
      <c r="B111" s="14" t="s">
        <v>64</v>
      </c>
      <c r="C111" s="39" t="s">
        <v>71</v>
      </c>
      <c r="D111" s="37" t="s">
        <v>543</v>
      </c>
      <c r="E111" s="110">
        <v>1</v>
      </c>
      <c r="F111" s="124">
        <v>1</v>
      </c>
      <c r="G111" s="32">
        <v>1</v>
      </c>
      <c r="H111" s="38"/>
      <c r="I111" s="38"/>
      <c r="J111" s="38"/>
      <c r="K111" s="38"/>
      <c r="L111" s="38"/>
      <c r="M111" s="38"/>
      <c r="N111" s="38"/>
      <c r="O111" s="38"/>
      <c r="P111" s="15" t="s">
        <v>713</v>
      </c>
    </row>
    <row r="112" spans="1:16" s="15" customFormat="1" ht="14.25" customHeight="1">
      <c r="A112" s="31" t="s">
        <v>3</v>
      </c>
      <c r="B112" s="9" t="s">
        <v>64</v>
      </c>
      <c r="C112" s="39" t="s">
        <v>73</v>
      </c>
      <c r="D112" s="88" t="s">
        <v>74</v>
      </c>
      <c r="E112" s="110">
        <v>1</v>
      </c>
      <c r="F112" s="124">
        <v>1</v>
      </c>
      <c r="G112" s="32">
        <v>1</v>
      </c>
      <c r="H112" s="38"/>
      <c r="I112" s="38"/>
      <c r="J112" s="38"/>
      <c r="K112" s="38"/>
      <c r="L112" s="38"/>
      <c r="M112" s="38"/>
      <c r="N112" s="38"/>
      <c r="O112" s="38"/>
      <c r="P112" s="9" t="s">
        <v>72</v>
      </c>
    </row>
    <row r="113" spans="1:17" ht="14.25" customHeight="1">
      <c r="A113" s="31" t="s">
        <v>3</v>
      </c>
      <c r="B113" s="14" t="s">
        <v>64</v>
      </c>
      <c r="C113" s="39" t="s">
        <v>101</v>
      </c>
      <c r="D113" s="37" t="s">
        <v>544</v>
      </c>
      <c r="E113" s="110">
        <v>2</v>
      </c>
      <c r="F113" s="124">
        <v>1.4</v>
      </c>
      <c r="G113" s="32">
        <v>1</v>
      </c>
      <c r="H113" s="38"/>
      <c r="I113" s="38"/>
      <c r="J113" s="38">
        <v>1</v>
      </c>
      <c r="K113" s="38"/>
      <c r="L113" s="38"/>
      <c r="M113" s="38"/>
      <c r="N113" s="38"/>
      <c r="O113" s="38"/>
      <c r="P113" s="15" t="s">
        <v>714</v>
      </c>
      <c r="Q113" s="15"/>
    </row>
    <row r="114" spans="1:17" ht="14.25" customHeight="1">
      <c r="A114" s="31" t="s">
        <v>3</v>
      </c>
      <c r="B114" s="14" t="s">
        <v>11</v>
      </c>
      <c r="C114" s="39" t="s">
        <v>12</v>
      </c>
      <c r="D114" s="37" t="s">
        <v>430</v>
      </c>
      <c r="E114" s="110">
        <v>1</v>
      </c>
      <c r="F114" s="124">
        <v>2</v>
      </c>
      <c r="G114" s="32"/>
      <c r="H114" s="38">
        <v>1</v>
      </c>
      <c r="I114" s="38"/>
      <c r="J114" s="38"/>
      <c r="K114" s="38"/>
      <c r="L114" s="38"/>
      <c r="M114" s="38"/>
      <c r="N114" s="38"/>
      <c r="O114" s="38"/>
      <c r="P114" s="15" t="s">
        <v>262</v>
      </c>
      <c r="Q114" s="15"/>
    </row>
    <row r="115" spans="1:17" s="15" customFormat="1" ht="14.25" customHeight="1">
      <c r="A115" s="31" t="s">
        <v>3</v>
      </c>
      <c r="B115" s="14" t="s">
        <v>11</v>
      </c>
      <c r="C115" s="39" t="s">
        <v>125</v>
      </c>
      <c r="D115" s="37" t="s">
        <v>614</v>
      </c>
      <c r="E115" s="110">
        <v>1</v>
      </c>
      <c r="F115" s="124">
        <v>1</v>
      </c>
      <c r="G115" s="32">
        <v>1</v>
      </c>
      <c r="H115" s="38"/>
      <c r="I115" s="38"/>
      <c r="J115" s="38"/>
      <c r="K115" s="38"/>
      <c r="L115" s="38"/>
      <c r="M115" s="38"/>
      <c r="N115" s="38"/>
      <c r="O115" s="38"/>
      <c r="P115" s="15" t="s">
        <v>262</v>
      </c>
    </row>
    <row r="116" spans="1:17" s="15" customFormat="1" ht="14.25" customHeight="1">
      <c r="A116" s="31" t="s">
        <v>3</v>
      </c>
      <c r="B116" s="14" t="s">
        <v>11</v>
      </c>
      <c r="C116" s="39" t="s">
        <v>126</v>
      </c>
      <c r="D116" s="37" t="s">
        <v>615</v>
      </c>
      <c r="E116" s="110">
        <v>1</v>
      </c>
      <c r="F116" s="124">
        <v>4</v>
      </c>
      <c r="G116" s="32"/>
      <c r="H116" s="38"/>
      <c r="I116" s="38"/>
      <c r="J116" s="38">
        <v>1</v>
      </c>
      <c r="K116" s="38"/>
      <c r="L116" s="38"/>
      <c r="M116" s="38"/>
      <c r="N116" s="38"/>
      <c r="O116" s="38"/>
      <c r="P116" s="15" t="s">
        <v>315</v>
      </c>
    </row>
    <row r="117" spans="1:17" s="15" customFormat="1" ht="14.25" customHeight="1">
      <c r="A117" s="31" t="s">
        <v>3</v>
      </c>
      <c r="B117" s="14" t="s">
        <v>11</v>
      </c>
      <c r="C117" s="39" t="s">
        <v>400</v>
      </c>
      <c r="D117" s="37" t="s">
        <v>616</v>
      </c>
      <c r="E117" s="110">
        <v>1</v>
      </c>
      <c r="F117" s="124">
        <v>1.2</v>
      </c>
      <c r="G117" s="32">
        <v>1</v>
      </c>
      <c r="H117" s="38">
        <v>1</v>
      </c>
      <c r="I117" s="38"/>
      <c r="J117" s="38"/>
      <c r="K117" s="38"/>
      <c r="L117" s="38"/>
      <c r="M117" s="38"/>
      <c r="N117" s="38"/>
      <c r="O117" s="38"/>
      <c r="P117" s="15" t="s">
        <v>715</v>
      </c>
    </row>
    <row r="118" spans="1:17" s="15" customFormat="1" ht="14.25" customHeight="1">
      <c r="A118" s="31" t="s">
        <v>3</v>
      </c>
      <c r="B118" s="14" t="s">
        <v>11</v>
      </c>
      <c r="C118" s="39" t="s">
        <v>401</v>
      </c>
      <c r="D118" s="42" t="s">
        <v>420</v>
      </c>
      <c r="E118" s="110">
        <v>1</v>
      </c>
      <c r="F118" s="124">
        <v>2</v>
      </c>
      <c r="G118" s="32"/>
      <c r="H118" s="38">
        <v>1</v>
      </c>
      <c r="I118" s="38"/>
      <c r="J118" s="38"/>
      <c r="K118" s="38"/>
      <c r="L118" s="38"/>
      <c r="M118" s="38"/>
      <c r="N118" s="38"/>
      <c r="O118" s="38"/>
      <c r="P118" s="15" t="s">
        <v>343</v>
      </c>
    </row>
    <row r="119" spans="1:17" s="15" customFormat="1" ht="14.25" customHeight="1">
      <c r="A119" s="31" t="s">
        <v>3</v>
      </c>
      <c r="B119" s="14" t="s">
        <v>11</v>
      </c>
      <c r="C119" s="39" t="s">
        <v>402</v>
      </c>
      <c r="D119" s="42" t="s">
        <v>405</v>
      </c>
      <c r="E119" s="110">
        <v>2</v>
      </c>
      <c r="F119" s="124">
        <v>2</v>
      </c>
      <c r="G119" s="32"/>
      <c r="H119" s="38">
        <v>1</v>
      </c>
      <c r="I119" s="38"/>
      <c r="J119" s="38"/>
      <c r="K119" s="38"/>
      <c r="L119" s="38"/>
      <c r="M119" s="38"/>
      <c r="N119" s="38"/>
      <c r="O119" s="38"/>
      <c r="P119" s="15" t="s">
        <v>343</v>
      </c>
    </row>
    <row r="120" spans="1:17" s="15" customFormat="1" ht="14.25" customHeight="1">
      <c r="A120" s="31" t="s">
        <v>3</v>
      </c>
      <c r="B120" s="9" t="s">
        <v>47</v>
      </c>
      <c r="C120" s="9" t="s">
        <v>48</v>
      </c>
      <c r="D120" s="94" t="s">
        <v>762</v>
      </c>
      <c r="E120" s="110">
        <v>0</v>
      </c>
      <c r="F120" s="124" t="s">
        <v>305</v>
      </c>
      <c r="G120" s="32">
        <v>1</v>
      </c>
      <c r="H120" s="38">
        <v>1</v>
      </c>
      <c r="I120" s="38"/>
      <c r="J120" s="38">
        <v>1</v>
      </c>
      <c r="K120" s="38"/>
      <c r="L120" s="38"/>
      <c r="M120" s="38"/>
      <c r="N120" s="38">
        <v>1</v>
      </c>
      <c r="O120" s="38">
        <v>1</v>
      </c>
      <c r="P120" s="44" t="s">
        <v>716</v>
      </c>
    </row>
    <row r="121" spans="1:17" s="15" customFormat="1" ht="14.25" customHeight="1">
      <c r="A121" s="31" t="s">
        <v>3</v>
      </c>
      <c r="B121" s="9" t="s">
        <v>47</v>
      </c>
      <c r="C121" s="37" t="s">
        <v>49</v>
      </c>
      <c r="D121" s="37" t="s">
        <v>406</v>
      </c>
      <c r="E121" s="110">
        <v>1</v>
      </c>
      <c r="F121" s="124">
        <v>2</v>
      </c>
      <c r="G121" s="38"/>
      <c r="H121" s="32">
        <v>1</v>
      </c>
      <c r="I121" s="38"/>
      <c r="J121" s="38"/>
      <c r="K121" s="38"/>
      <c r="L121" s="38"/>
      <c r="M121" s="38"/>
      <c r="N121" s="38"/>
      <c r="O121" s="38"/>
      <c r="P121" s="9" t="s">
        <v>717</v>
      </c>
    </row>
    <row r="122" spans="1:17" s="15" customFormat="1" ht="14.25" customHeight="1">
      <c r="A122" s="31" t="s">
        <v>3</v>
      </c>
      <c r="B122" s="15" t="s">
        <v>180</v>
      </c>
      <c r="C122" s="15" t="s">
        <v>410</v>
      </c>
      <c r="D122" s="88" t="s">
        <v>377</v>
      </c>
      <c r="E122" s="110">
        <v>1</v>
      </c>
      <c r="F122" s="124">
        <v>1</v>
      </c>
      <c r="G122" s="38">
        <v>1</v>
      </c>
      <c r="H122" s="32"/>
      <c r="I122" s="38"/>
      <c r="J122" s="38"/>
      <c r="K122" s="38"/>
      <c r="L122" s="38"/>
      <c r="M122" s="38"/>
      <c r="N122" s="38"/>
      <c r="O122" s="38"/>
      <c r="P122" s="15" t="s">
        <v>718</v>
      </c>
    </row>
    <row r="123" spans="1:17" s="15" customFormat="1" ht="14.25" customHeight="1">
      <c r="A123" s="31" t="s">
        <v>3</v>
      </c>
      <c r="B123" s="15" t="s">
        <v>180</v>
      </c>
      <c r="C123" s="15" t="s">
        <v>411</v>
      </c>
      <c r="D123" s="88" t="s">
        <v>617</v>
      </c>
      <c r="E123" s="110">
        <v>2</v>
      </c>
      <c r="F123" s="124">
        <v>9</v>
      </c>
      <c r="G123" s="38"/>
      <c r="H123" s="32"/>
      <c r="I123" s="38"/>
      <c r="J123" s="38"/>
      <c r="K123" s="38"/>
      <c r="L123" s="38"/>
      <c r="M123" s="38"/>
      <c r="N123" s="38"/>
      <c r="O123" s="38">
        <v>1</v>
      </c>
      <c r="P123" s="15" t="s">
        <v>528</v>
      </c>
    </row>
    <row r="124" spans="1:17" s="15" customFormat="1" ht="14.25" customHeight="1">
      <c r="A124" s="31" t="s">
        <v>3</v>
      </c>
      <c r="B124" s="9" t="s">
        <v>174</v>
      </c>
      <c r="C124" s="9" t="s">
        <v>207</v>
      </c>
      <c r="D124" s="88" t="s">
        <v>618</v>
      </c>
      <c r="E124" s="110">
        <v>1</v>
      </c>
      <c r="F124" s="123">
        <v>2</v>
      </c>
      <c r="G124" s="38"/>
      <c r="H124" s="38">
        <v>1</v>
      </c>
      <c r="I124" s="38"/>
      <c r="J124" s="32"/>
      <c r="K124" s="38"/>
      <c r="L124" s="38"/>
      <c r="M124" s="38"/>
      <c r="N124" s="38"/>
      <c r="O124" s="38"/>
      <c r="P124" s="36" t="s">
        <v>265</v>
      </c>
      <c r="Q124" s="36"/>
    </row>
    <row r="125" spans="1:17" ht="14.25" customHeight="1">
      <c r="A125" s="31" t="s">
        <v>3</v>
      </c>
      <c r="B125" s="14" t="s">
        <v>174</v>
      </c>
      <c r="C125" s="39" t="s">
        <v>208</v>
      </c>
      <c r="D125" s="42" t="s">
        <v>619</v>
      </c>
      <c r="E125" s="110">
        <v>1</v>
      </c>
      <c r="F125" s="124">
        <v>8</v>
      </c>
      <c r="G125" s="32"/>
      <c r="H125" s="38"/>
      <c r="I125" s="38"/>
      <c r="J125" s="38"/>
      <c r="K125" s="38"/>
      <c r="L125" s="38"/>
      <c r="M125" s="38"/>
      <c r="N125" s="38">
        <v>1</v>
      </c>
      <c r="O125" s="38"/>
      <c r="P125" s="15" t="s">
        <v>265</v>
      </c>
      <c r="Q125" s="15"/>
    </row>
    <row r="126" spans="1:17" ht="14.25" customHeight="1">
      <c r="A126" s="31" t="s">
        <v>3</v>
      </c>
      <c r="B126" s="14" t="s">
        <v>174</v>
      </c>
      <c r="C126" s="39" t="s">
        <v>209</v>
      </c>
      <c r="D126" s="42" t="s">
        <v>620</v>
      </c>
      <c r="E126" s="110">
        <v>1</v>
      </c>
      <c r="F126" s="124">
        <v>8</v>
      </c>
      <c r="G126" s="32"/>
      <c r="H126" s="38"/>
      <c r="I126" s="38"/>
      <c r="J126" s="38"/>
      <c r="K126" s="38"/>
      <c r="L126" s="38"/>
      <c r="M126" s="38"/>
      <c r="N126" s="38">
        <v>1</v>
      </c>
      <c r="O126" s="38"/>
      <c r="P126" s="15" t="s">
        <v>264</v>
      </c>
      <c r="Q126" s="15"/>
    </row>
    <row r="127" spans="1:17" ht="14.25" customHeight="1">
      <c r="A127" s="31" t="s">
        <v>3</v>
      </c>
      <c r="B127" s="14" t="s">
        <v>81</v>
      </c>
      <c r="C127" s="39" t="s">
        <v>182</v>
      </c>
      <c r="D127" s="78" t="s">
        <v>621</v>
      </c>
      <c r="E127" s="110">
        <v>1</v>
      </c>
      <c r="F127" s="124">
        <v>2</v>
      </c>
      <c r="G127" s="32"/>
      <c r="H127" s="38">
        <v>1</v>
      </c>
      <c r="I127" s="38"/>
      <c r="J127" s="38"/>
      <c r="K127" s="38"/>
      <c r="L127" s="38"/>
      <c r="M127" s="38"/>
      <c r="N127" s="38"/>
      <c r="O127" s="38"/>
      <c r="P127" s="14" t="s">
        <v>719</v>
      </c>
    </row>
    <row r="128" spans="1:17" ht="14.25" customHeight="1">
      <c r="A128" s="31" t="s">
        <v>3</v>
      </c>
      <c r="B128" s="14" t="s">
        <v>81</v>
      </c>
      <c r="C128" s="39" t="s">
        <v>418</v>
      </c>
      <c r="D128" s="78" t="s">
        <v>415</v>
      </c>
      <c r="E128" s="110">
        <v>1</v>
      </c>
      <c r="F128" s="124">
        <v>9</v>
      </c>
      <c r="G128" s="32"/>
      <c r="H128" s="38"/>
      <c r="I128" s="38"/>
      <c r="J128" s="38"/>
      <c r="K128" s="38"/>
      <c r="L128" s="38"/>
      <c r="M128" s="38"/>
      <c r="N128" s="38"/>
      <c r="O128" s="38">
        <v>1</v>
      </c>
      <c r="P128" s="14" t="s">
        <v>720</v>
      </c>
    </row>
    <row r="129" spans="1:34" ht="14.25" customHeight="1">
      <c r="A129" s="31" t="s">
        <v>3</v>
      </c>
      <c r="B129" s="14" t="s">
        <v>79</v>
      </c>
      <c r="C129" s="39" t="s">
        <v>80</v>
      </c>
      <c r="D129" s="78" t="s">
        <v>622</v>
      </c>
      <c r="E129" s="110">
        <v>1</v>
      </c>
      <c r="F129" s="124">
        <v>2</v>
      </c>
      <c r="G129" s="32"/>
      <c r="H129" s="38">
        <v>1</v>
      </c>
      <c r="I129" s="38"/>
      <c r="J129" s="38"/>
      <c r="K129" s="38"/>
      <c r="L129" s="38"/>
      <c r="M129" s="38"/>
      <c r="N129" s="38"/>
      <c r="O129" s="38"/>
      <c r="P129" s="14" t="s">
        <v>721</v>
      </c>
    </row>
    <row r="130" spans="1:34" ht="14.25" customHeight="1">
      <c r="A130" s="31" t="s">
        <v>3</v>
      </c>
      <c r="B130" s="14" t="s">
        <v>79</v>
      </c>
      <c r="C130" s="39" t="s">
        <v>422</v>
      </c>
      <c r="D130" s="77" t="s">
        <v>623</v>
      </c>
      <c r="E130" s="110">
        <v>1</v>
      </c>
      <c r="F130" s="124">
        <v>2.5</v>
      </c>
      <c r="G130" s="32"/>
      <c r="H130" s="38">
        <v>1</v>
      </c>
      <c r="I130" s="38"/>
      <c r="J130" s="38"/>
      <c r="K130" s="38">
        <v>1</v>
      </c>
      <c r="L130" s="38"/>
      <c r="M130" s="38"/>
      <c r="N130" s="38"/>
      <c r="O130" s="38"/>
      <c r="P130" s="14" t="s">
        <v>722</v>
      </c>
    </row>
    <row r="131" spans="1:34" s="15" customFormat="1" ht="14.25" customHeight="1">
      <c r="A131" s="31" t="s">
        <v>3</v>
      </c>
      <c r="B131" s="9" t="s">
        <v>178</v>
      </c>
      <c r="C131" s="9" t="s">
        <v>210</v>
      </c>
      <c r="D131" s="88" t="s">
        <v>624</v>
      </c>
      <c r="E131" s="110">
        <v>1</v>
      </c>
      <c r="F131" s="123">
        <v>2</v>
      </c>
      <c r="G131" s="38"/>
      <c r="H131" s="38">
        <v>1</v>
      </c>
      <c r="I131" s="38"/>
      <c r="J131" s="32"/>
      <c r="K131" s="38"/>
      <c r="L131" s="38"/>
      <c r="M131" s="38"/>
      <c r="N131" s="38"/>
      <c r="O131" s="38"/>
      <c r="P131" s="36" t="s">
        <v>723</v>
      </c>
      <c r="Q131" s="36"/>
    </row>
    <row r="132" spans="1:34" s="15" customFormat="1" ht="14.25" customHeight="1">
      <c r="A132" s="31" t="s">
        <v>3</v>
      </c>
      <c r="B132" s="9" t="s">
        <v>178</v>
      </c>
      <c r="C132" s="9" t="s">
        <v>211</v>
      </c>
      <c r="D132" s="88" t="s">
        <v>625</v>
      </c>
      <c r="E132" s="110">
        <v>1</v>
      </c>
      <c r="F132" s="123">
        <v>2</v>
      </c>
      <c r="G132" s="38"/>
      <c r="H132" s="38">
        <v>1</v>
      </c>
      <c r="I132" s="38"/>
      <c r="J132" s="32"/>
      <c r="K132" s="38"/>
      <c r="L132" s="38"/>
      <c r="M132" s="38"/>
      <c r="N132" s="38"/>
      <c r="O132" s="38"/>
      <c r="P132" s="36" t="s">
        <v>724</v>
      </c>
      <c r="Q132" s="36"/>
    </row>
    <row r="133" spans="1:34" ht="14.25" customHeight="1">
      <c r="A133" s="59" t="s">
        <v>3</v>
      </c>
      <c r="B133" s="14" t="s">
        <v>39</v>
      </c>
      <c r="C133" s="39" t="s">
        <v>123</v>
      </c>
      <c r="D133" s="42" t="s">
        <v>492</v>
      </c>
      <c r="E133" s="110">
        <v>1</v>
      </c>
      <c r="F133" s="124">
        <v>8</v>
      </c>
      <c r="G133" s="32"/>
      <c r="H133" s="61"/>
      <c r="I133" s="61"/>
      <c r="J133" s="61"/>
      <c r="K133" s="61"/>
      <c r="L133" s="61"/>
      <c r="M133" s="61"/>
      <c r="N133" s="61"/>
      <c r="O133" s="61">
        <v>1</v>
      </c>
      <c r="P133" s="15" t="s">
        <v>493</v>
      </c>
      <c r="Q133" s="15"/>
    </row>
    <row r="134" spans="1:34" ht="14.25" customHeight="1">
      <c r="A134" s="59" t="s">
        <v>3</v>
      </c>
      <c r="B134" s="14" t="s">
        <v>39</v>
      </c>
      <c r="C134" s="39" t="s">
        <v>124</v>
      </c>
      <c r="D134" s="42" t="s">
        <v>494</v>
      </c>
      <c r="E134" s="110">
        <v>1</v>
      </c>
      <c r="F134" s="124">
        <v>2</v>
      </c>
      <c r="G134" s="32"/>
      <c r="H134" s="61">
        <v>1</v>
      </c>
      <c r="I134" s="61"/>
      <c r="J134" s="61"/>
      <c r="K134" s="61"/>
      <c r="L134" s="61"/>
      <c r="M134" s="61"/>
      <c r="N134" s="61"/>
      <c r="O134" s="61"/>
      <c r="P134" s="15" t="s">
        <v>495</v>
      </c>
      <c r="Q134" s="15"/>
    </row>
    <row r="135" spans="1:34" ht="14.25" customHeight="1">
      <c r="A135" s="59" t="s">
        <v>3</v>
      </c>
      <c r="B135" s="14" t="s">
        <v>39</v>
      </c>
      <c r="C135" s="39" t="s">
        <v>163</v>
      </c>
      <c r="D135" s="42" t="s">
        <v>626</v>
      </c>
      <c r="E135" s="110">
        <v>2</v>
      </c>
      <c r="F135" s="124">
        <v>2.4</v>
      </c>
      <c r="G135" s="32"/>
      <c r="H135" s="61">
        <v>1</v>
      </c>
      <c r="I135" s="61"/>
      <c r="J135" s="61">
        <v>1</v>
      </c>
      <c r="K135" s="61"/>
      <c r="L135" s="61"/>
      <c r="M135" s="61"/>
      <c r="N135" s="61"/>
      <c r="O135" s="61"/>
      <c r="P135" s="15" t="s">
        <v>495</v>
      </c>
      <c r="Q135" s="15"/>
    </row>
    <row r="136" spans="1:34" ht="14.25" customHeight="1">
      <c r="A136" s="59" t="s">
        <v>3</v>
      </c>
      <c r="B136" s="14" t="s">
        <v>39</v>
      </c>
      <c r="C136" s="39" t="s">
        <v>42</v>
      </c>
      <c r="D136" s="42" t="s">
        <v>627</v>
      </c>
      <c r="E136" s="110">
        <v>1</v>
      </c>
      <c r="F136" s="124">
        <v>2</v>
      </c>
      <c r="G136" s="32"/>
      <c r="H136" s="61">
        <v>1</v>
      </c>
      <c r="I136" s="61"/>
      <c r="J136" s="61"/>
      <c r="K136" s="61"/>
      <c r="L136" s="61"/>
      <c r="M136" s="61"/>
      <c r="N136" s="61"/>
      <c r="O136" s="61"/>
      <c r="P136" s="15" t="s">
        <v>491</v>
      </c>
      <c r="Q136" s="15"/>
    </row>
    <row r="137" spans="1:34" s="75" customFormat="1" ht="16">
      <c r="A137" s="31" t="s">
        <v>3</v>
      </c>
      <c r="B137" s="9" t="s">
        <v>134</v>
      </c>
      <c r="C137" s="9" t="s">
        <v>488</v>
      </c>
      <c r="D137" s="94" t="s">
        <v>489</v>
      </c>
      <c r="E137" s="117">
        <v>2</v>
      </c>
      <c r="F137" s="124">
        <v>1</v>
      </c>
      <c r="G137" s="32">
        <v>1</v>
      </c>
      <c r="H137" s="30"/>
      <c r="I137" s="30"/>
      <c r="J137" s="30"/>
      <c r="K137" s="30"/>
      <c r="L137" s="30"/>
      <c r="M137" s="30"/>
      <c r="N137" s="30"/>
      <c r="O137" s="30"/>
      <c r="P137" s="62" t="s">
        <v>490</v>
      </c>
      <c r="R137" s="74"/>
      <c r="S137" s="74"/>
      <c r="T137" s="74"/>
      <c r="U137" s="74"/>
      <c r="V137" s="74"/>
      <c r="W137" s="74"/>
      <c r="X137" s="74"/>
      <c r="Y137" s="74"/>
      <c r="Z137" s="74"/>
      <c r="AA137" s="74"/>
      <c r="AB137" s="74"/>
      <c r="AC137" s="74"/>
      <c r="AD137" s="74"/>
      <c r="AE137" s="74"/>
      <c r="AF137" s="74"/>
      <c r="AG137" s="74"/>
      <c r="AH137" s="74"/>
    </row>
    <row r="138" spans="1:34" s="75" customFormat="1" ht="14.25" customHeight="1">
      <c r="A138" s="69" t="s">
        <v>3</v>
      </c>
      <c r="B138" s="75" t="s">
        <v>60</v>
      </c>
      <c r="C138" s="39" t="s">
        <v>236</v>
      </c>
      <c r="D138" s="70" t="s">
        <v>519</v>
      </c>
      <c r="E138" s="112">
        <v>1</v>
      </c>
      <c r="F138" s="124">
        <v>1</v>
      </c>
      <c r="G138" s="32">
        <v>1</v>
      </c>
      <c r="H138" s="63"/>
      <c r="I138" s="63"/>
      <c r="J138" s="63"/>
      <c r="K138" s="63"/>
      <c r="L138" s="63"/>
      <c r="M138" s="63"/>
      <c r="N138" s="63"/>
      <c r="O138" s="63"/>
      <c r="P138" s="1" t="s">
        <v>517</v>
      </c>
    </row>
    <row r="139" spans="1:34" s="75" customFormat="1" ht="14.25" customHeight="1">
      <c r="A139" s="69" t="s">
        <v>3</v>
      </c>
      <c r="B139" s="75" t="s">
        <v>60</v>
      </c>
      <c r="C139" s="39" t="s">
        <v>237</v>
      </c>
      <c r="D139" s="70" t="s">
        <v>523</v>
      </c>
      <c r="E139" s="112">
        <v>2</v>
      </c>
      <c r="F139" s="124">
        <v>4</v>
      </c>
      <c r="G139" s="32"/>
      <c r="H139" s="63"/>
      <c r="I139" s="63"/>
      <c r="J139" s="63">
        <v>1</v>
      </c>
      <c r="K139" s="63"/>
      <c r="L139" s="63"/>
      <c r="M139" s="63"/>
      <c r="N139" s="63"/>
      <c r="O139" s="63"/>
      <c r="P139" s="1" t="s">
        <v>522</v>
      </c>
    </row>
    <row r="140" spans="1:34" s="75" customFormat="1" ht="14.25" customHeight="1">
      <c r="A140" s="69" t="s">
        <v>3</v>
      </c>
      <c r="B140" s="75" t="s">
        <v>60</v>
      </c>
      <c r="C140" s="39" t="s">
        <v>239</v>
      </c>
      <c r="D140" s="70" t="s">
        <v>524</v>
      </c>
      <c r="E140" s="112">
        <v>1</v>
      </c>
      <c r="F140" s="124">
        <v>2</v>
      </c>
      <c r="G140" s="32"/>
      <c r="H140" s="63">
        <v>1</v>
      </c>
      <c r="I140" s="63"/>
      <c r="J140" s="63"/>
      <c r="K140" s="63"/>
      <c r="L140" s="63"/>
      <c r="M140" s="63"/>
      <c r="N140" s="63"/>
      <c r="O140" s="63"/>
      <c r="P140" s="1" t="s">
        <v>525</v>
      </c>
    </row>
    <row r="141" spans="1:34" s="74" customFormat="1" ht="14.25" customHeight="1">
      <c r="A141" s="31" t="s">
        <v>3</v>
      </c>
      <c r="B141" s="9" t="s">
        <v>60</v>
      </c>
      <c r="C141" s="39" t="s">
        <v>269</v>
      </c>
      <c r="D141" s="37" t="s">
        <v>62</v>
      </c>
      <c r="E141" s="113">
        <v>1</v>
      </c>
      <c r="F141" s="124">
        <v>2</v>
      </c>
      <c r="G141" s="30"/>
      <c r="H141" s="32">
        <v>1</v>
      </c>
      <c r="I141" s="30"/>
      <c r="J141" s="30"/>
      <c r="K141" s="30"/>
      <c r="L141" s="30"/>
      <c r="M141" s="30"/>
      <c r="N141" s="30"/>
      <c r="O141" s="30"/>
      <c r="P141" s="9" t="s">
        <v>725</v>
      </c>
    </row>
    <row r="142" spans="1:34" s="74" customFormat="1" ht="14.25" customHeight="1">
      <c r="A142" s="31" t="s">
        <v>3</v>
      </c>
      <c r="B142" s="9" t="s">
        <v>60</v>
      </c>
      <c r="C142" s="39" t="s">
        <v>270</v>
      </c>
      <c r="D142" s="37" t="s">
        <v>181</v>
      </c>
      <c r="E142" s="113">
        <v>1</v>
      </c>
      <c r="F142" s="124">
        <v>9</v>
      </c>
      <c r="G142" s="30"/>
      <c r="H142" s="30"/>
      <c r="I142" s="30"/>
      <c r="J142" s="30"/>
      <c r="K142" s="30"/>
      <c r="L142" s="30"/>
      <c r="M142" s="30"/>
      <c r="N142" s="30"/>
      <c r="O142" s="30">
        <v>1</v>
      </c>
      <c r="P142" s="9" t="s">
        <v>726</v>
      </c>
    </row>
    <row r="143" spans="1:34" s="74" customFormat="1" ht="14.25" customHeight="1">
      <c r="A143" s="31" t="s">
        <v>3</v>
      </c>
      <c r="B143" s="9" t="s">
        <v>60</v>
      </c>
      <c r="C143" s="39" t="s">
        <v>271</v>
      </c>
      <c r="D143" s="37" t="s">
        <v>628</v>
      </c>
      <c r="E143" s="113">
        <v>1</v>
      </c>
      <c r="F143" s="124">
        <v>2</v>
      </c>
      <c r="G143" s="30"/>
      <c r="H143" s="30">
        <v>1</v>
      </c>
      <c r="I143" s="30"/>
      <c r="J143" s="30"/>
      <c r="K143" s="30"/>
      <c r="L143" s="30"/>
      <c r="M143" s="30"/>
      <c r="N143" s="30"/>
      <c r="O143" s="30"/>
      <c r="P143" s="9" t="s">
        <v>529</v>
      </c>
    </row>
    <row r="144" spans="1:34" s="74" customFormat="1" ht="14.25" customHeight="1">
      <c r="A144" s="31" t="s">
        <v>3</v>
      </c>
      <c r="B144" s="9" t="s">
        <v>60</v>
      </c>
      <c r="C144" s="39" t="s">
        <v>272</v>
      </c>
      <c r="D144" s="37" t="s">
        <v>629</v>
      </c>
      <c r="E144" s="113">
        <v>1</v>
      </c>
      <c r="F144" s="124">
        <v>2</v>
      </c>
      <c r="G144" s="30"/>
      <c r="H144" s="30">
        <v>1</v>
      </c>
      <c r="I144" s="30"/>
      <c r="J144" s="30"/>
      <c r="K144" s="30"/>
      <c r="L144" s="30"/>
      <c r="M144" s="30"/>
      <c r="N144" s="30"/>
      <c r="O144" s="30"/>
      <c r="P144" s="9" t="s">
        <v>554</v>
      </c>
    </row>
    <row r="145" spans="1:17" ht="14.25" customHeight="1">
      <c r="A145" s="38" t="s">
        <v>4</v>
      </c>
      <c r="B145" s="39" t="s">
        <v>177</v>
      </c>
      <c r="C145" s="39" t="s">
        <v>458</v>
      </c>
      <c r="D145" s="65" t="s">
        <v>480</v>
      </c>
      <c r="E145" s="111">
        <v>1</v>
      </c>
      <c r="F145" s="124">
        <v>4</v>
      </c>
      <c r="G145" s="32"/>
      <c r="H145" s="38"/>
      <c r="I145" s="38"/>
      <c r="J145" s="38">
        <v>1</v>
      </c>
      <c r="K145" s="38"/>
      <c r="L145" s="38"/>
      <c r="M145" s="38"/>
      <c r="N145" s="38"/>
      <c r="O145" s="38"/>
      <c r="P145" s="14" t="s">
        <v>478</v>
      </c>
    </row>
    <row r="146" spans="1:17" ht="14.25" customHeight="1">
      <c r="A146" s="38" t="s">
        <v>4</v>
      </c>
      <c r="B146" s="39" t="s">
        <v>177</v>
      </c>
      <c r="C146" s="39" t="s">
        <v>459</v>
      </c>
      <c r="D146" s="65" t="s">
        <v>630</v>
      </c>
      <c r="E146" s="111">
        <v>0</v>
      </c>
      <c r="F146" s="124">
        <v>1</v>
      </c>
      <c r="G146" s="32">
        <v>1</v>
      </c>
      <c r="H146" s="38"/>
      <c r="I146" s="38"/>
      <c r="J146" s="38"/>
      <c r="K146" s="38"/>
      <c r="L146" s="38"/>
      <c r="M146" s="38"/>
      <c r="N146" s="38"/>
      <c r="O146" s="38"/>
      <c r="P146" s="14" t="s">
        <v>478</v>
      </c>
    </row>
    <row r="147" spans="1:17" s="15" customFormat="1" ht="14.25" customHeight="1">
      <c r="A147" s="38" t="s">
        <v>4</v>
      </c>
      <c r="B147" s="9" t="s">
        <v>176</v>
      </c>
      <c r="C147" s="9" t="s">
        <v>292</v>
      </c>
      <c r="D147" s="77" t="s">
        <v>631</v>
      </c>
      <c r="E147" s="110">
        <v>2</v>
      </c>
      <c r="F147" s="124">
        <v>9</v>
      </c>
      <c r="G147" s="38"/>
      <c r="H147" s="38"/>
      <c r="I147" s="38"/>
      <c r="J147" s="38"/>
      <c r="K147" s="38"/>
      <c r="L147" s="38"/>
      <c r="M147" s="32"/>
      <c r="N147" s="38"/>
      <c r="O147" s="38">
        <v>1</v>
      </c>
      <c r="P147" s="9" t="s">
        <v>727</v>
      </c>
    </row>
    <row r="148" spans="1:17" s="15" customFormat="1" ht="14.25" customHeight="1">
      <c r="A148" s="38" t="s">
        <v>4</v>
      </c>
      <c r="B148" s="9" t="s">
        <v>6</v>
      </c>
      <c r="C148" s="15" t="s">
        <v>94</v>
      </c>
      <c r="D148" s="101" t="s">
        <v>763</v>
      </c>
      <c r="E148" s="110">
        <v>2</v>
      </c>
      <c r="F148" s="124">
        <v>1</v>
      </c>
      <c r="G148" s="32">
        <v>1</v>
      </c>
      <c r="H148" s="38"/>
      <c r="I148" s="38"/>
      <c r="J148" s="38"/>
      <c r="K148" s="38"/>
      <c r="L148" s="38"/>
      <c r="M148" s="38"/>
      <c r="N148" s="38"/>
      <c r="O148" s="38"/>
      <c r="P148" s="15" t="s">
        <v>263</v>
      </c>
    </row>
    <row r="149" spans="1:17" s="15" customFormat="1" ht="14.25" customHeight="1">
      <c r="A149" s="38" t="s">
        <v>4</v>
      </c>
      <c r="B149" s="9" t="s">
        <v>175</v>
      </c>
      <c r="C149" s="9" t="s">
        <v>321</v>
      </c>
      <c r="D149" s="77" t="s">
        <v>632</v>
      </c>
      <c r="E149" s="110">
        <v>2</v>
      </c>
      <c r="F149" s="124">
        <v>8</v>
      </c>
      <c r="G149" s="38"/>
      <c r="H149" s="38"/>
      <c r="I149" s="38"/>
      <c r="J149" s="38"/>
      <c r="K149" s="38"/>
      <c r="L149" s="38"/>
      <c r="M149" s="32"/>
      <c r="N149" s="38">
        <v>1</v>
      </c>
      <c r="O149" s="38"/>
      <c r="P149" s="9" t="s">
        <v>728</v>
      </c>
      <c r="Q149" s="36"/>
    </row>
    <row r="150" spans="1:17" s="15" customFormat="1" ht="14.25" customHeight="1">
      <c r="A150" s="38" t="s">
        <v>4</v>
      </c>
      <c r="B150" s="9" t="s">
        <v>28</v>
      </c>
      <c r="C150" s="9" t="s">
        <v>336</v>
      </c>
      <c r="D150" s="77" t="s">
        <v>431</v>
      </c>
      <c r="E150" s="110">
        <v>0</v>
      </c>
      <c r="F150" s="124">
        <v>1</v>
      </c>
      <c r="G150" s="38">
        <v>1</v>
      </c>
      <c r="H150" s="38"/>
      <c r="I150" s="38"/>
      <c r="J150" s="38"/>
      <c r="K150" s="38"/>
      <c r="L150" s="38"/>
      <c r="M150" s="32"/>
      <c r="N150" s="38"/>
      <c r="O150" s="38"/>
      <c r="P150" s="9" t="s">
        <v>729</v>
      </c>
      <c r="Q150" s="36"/>
    </row>
    <row r="151" spans="1:17" s="15" customFormat="1" ht="14.25" customHeight="1">
      <c r="A151" s="38" t="s">
        <v>4</v>
      </c>
      <c r="B151" s="9" t="s">
        <v>31</v>
      </c>
      <c r="C151" s="9" t="s">
        <v>280</v>
      </c>
      <c r="D151" s="77" t="s">
        <v>764</v>
      </c>
      <c r="E151" s="110">
        <v>1</v>
      </c>
      <c r="F151" s="124">
        <v>2</v>
      </c>
      <c r="G151" s="38"/>
      <c r="H151" s="38">
        <v>1</v>
      </c>
      <c r="I151" s="38"/>
      <c r="J151" s="38"/>
      <c r="K151" s="38"/>
      <c r="L151" s="38"/>
      <c r="M151" s="32"/>
      <c r="N151" s="38"/>
      <c r="O151" s="38"/>
      <c r="P151" s="9" t="s">
        <v>527</v>
      </c>
    </row>
    <row r="152" spans="1:17" s="15" customFormat="1" ht="14.25" customHeight="1">
      <c r="A152" s="38" t="s">
        <v>4</v>
      </c>
      <c r="B152" s="9" t="s">
        <v>31</v>
      </c>
      <c r="C152" s="9" t="s">
        <v>33</v>
      </c>
      <c r="D152" s="77" t="s">
        <v>633</v>
      </c>
      <c r="E152" s="110">
        <v>2</v>
      </c>
      <c r="F152" s="124">
        <v>5.6</v>
      </c>
      <c r="G152" s="38"/>
      <c r="H152" s="38"/>
      <c r="I152" s="38"/>
      <c r="J152" s="38"/>
      <c r="K152" s="38">
        <v>1</v>
      </c>
      <c r="L152" s="38">
        <v>1</v>
      </c>
      <c r="M152" s="32"/>
      <c r="N152" s="38"/>
      <c r="O152" s="38"/>
      <c r="P152" s="9" t="s">
        <v>288</v>
      </c>
    </row>
    <row r="153" spans="1:17" s="15" customFormat="1" ht="14.25" customHeight="1">
      <c r="A153" s="32" t="s">
        <v>4</v>
      </c>
      <c r="B153" s="15" t="s">
        <v>179</v>
      </c>
      <c r="C153" s="15" t="s">
        <v>327</v>
      </c>
      <c r="D153" s="88" t="s">
        <v>273</v>
      </c>
      <c r="E153" s="115">
        <v>0</v>
      </c>
      <c r="F153" s="127">
        <v>4.5</v>
      </c>
      <c r="G153" s="87"/>
      <c r="H153" s="87"/>
      <c r="I153" s="87"/>
      <c r="J153" s="86">
        <v>1</v>
      </c>
      <c r="K153" s="87">
        <v>1</v>
      </c>
      <c r="L153" s="87"/>
      <c r="M153" s="87"/>
      <c r="N153" s="87"/>
      <c r="O153" s="87"/>
      <c r="P153" s="15" t="s">
        <v>730</v>
      </c>
    </row>
    <row r="154" spans="1:17" s="15" customFormat="1" ht="14.25" customHeight="1">
      <c r="A154" s="32" t="s">
        <v>4</v>
      </c>
      <c r="B154" s="9" t="s">
        <v>179</v>
      </c>
      <c r="C154" s="9" t="s">
        <v>328</v>
      </c>
      <c r="D154" s="77" t="s">
        <v>332</v>
      </c>
      <c r="E154" s="110">
        <v>2</v>
      </c>
      <c r="F154" s="124">
        <v>2</v>
      </c>
      <c r="G154" s="38"/>
      <c r="H154" s="38">
        <v>1</v>
      </c>
      <c r="I154" s="38"/>
      <c r="J154" s="38"/>
      <c r="K154" s="38"/>
      <c r="L154" s="38"/>
      <c r="M154" s="32"/>
      <c r="N154" s="38"/>
      <c r="O154" s="38"/>
      <c r="P154" s="9" t="s">
        <v>551</v>
      </c>
    </row>
    <row r="155" spans="1:17" s="15" customFormat="1" ht="14.25" customHeight="1">
      <c r="A155" s="38" t="s">
        <v>4</v>
      </c>
      <c r="B155" s="37" t="s">
        <v>16</v>
      </c>
      <c r="C155" s="42" t="s">
        <v>112</v>
      </c>
      <c r="D155" s="88" t="s">
        <v>634</v>
      </c>
      <c r="E155" s="116">
        <v>2</v>
      </c>
      <c r="F155" s="123">
        <v>9</v>
      </c>
      <c r="G155" s="38"/>
      <c r="H155" s="38"/>
      <c r="I155" s="38"/>
      <c r="J155" s="38"/>
      <c r="K155" s="38"/>
      <c r="L155" s="38"/>
      <c r="M155" s="38"/>
      <c r="N155" s="38"/>
      <c r="O155" s="38">
        <v>1</v>
      </c>
      <c r="P155" s="36" t="s">
        <v>247</v>
      </c>
    </row>
    <row r="156" spans="1:17" s="15" customFormat="1" ht="14.25" customHeight="1">
      <c r="A156" s="38" t="s">
        <v>4</v>
      </c>
      <c r="B156" s="9" t="s">
        <v>16</v>
      </c>
      <c r="C156" s="40" t="s">
        <v>244</v>
      </c>
      <c r="D156" s="88" t="s">
        <v>635</v>
      </c>
      <c r="E156" s="108">
        <v>2</v>
      </c>
      <c r="F156" s="123">
        <v>9</v>
      </c>
      <c r="G156" s="38"/>
      <c r="H156" s="38"/>
      <c r="I156" s="38"/>
      <c r="J156" s="38"/>
      <c r="K156" s="38"/>
      <c r="L156" s="38"/>
      <c r="M156" s="38"/>
      <c r="N156" s="38"/>
      <c r="O156" s="38">
        <v>1</v>
      </c>
      <c r="P156" s="36" t="s">
        <v>248</v>
      </c>
    </row>
    <row r="157" spans="1:17" s="15" customFormat="1" ht="14.25" customHeight="1">
      <c r="A157" s="32" t="s">
        <v>4</v>
      </c>
      <c r="B157" s="9" t="s">
        <v>25</v>
      </c>
      <c r="C157" s="40" t="s">
        <v>167</v>
      </c>
      <c r="D157" s="88" t="s">
        <v>235</v>
      </c>
      <c r="E157" s="108">
        <v>2</v>
      </c>
      <c r="F157" s="124">
        <v>9</v>
      </c>
      <c r="G157" s="38"/>
      <c r="H157" s="38"/>
      <c r="I157" s="38"/>
      <c r="J157" s="38"/>
      <c r="K157" s="38"/>
      <c r="L157" s="38"/>
      <c r="M157" s="38"/>
      <c r="N157" s="38"/>
      <c r="O157" s="38">
        <v>1</v>
      </c>
      <c r="P157" s="15" t="s">
        <v>731</v>
      </c>
    </row>
    <row r="158" spans="1:17" s="15" customFormat="1" ht="14.25" customHeight="1">
      <c r="A158" s="32" t="s">
        <v>4</v>
      </c>
      <c r="B158" s="9" t="s">
        <v>25</v>
      </c>
      <c r="C158" s="40" t="s">
        <v>168</v>
      </c>
      <c r="D158" s="88" t="s">
        <v>309</v>
      </c>
      <c r="E158" s="108">
        <v>1</v>
      </c>
      <c r="F158" s="124">
        <v>9</v>
      </c>
      <c r="G158" s="38"/>
      <c r="H158" s="38"/>
      <c r="I158" s="38"/>
      <c r="J158" s="38"/>
      <c r="K158" s="38"/>
      <c r="L158" s="38"/>
      <c r="M158" s="38"/>
      <c r="N158" s="38"/>
      <c r="O158" s="38">
        <v>1</v>
      </c>
      <c r="P158" s="15" t="s">
        <v>732</v>
      </c>
    </row>
    <row r="159" spans="1:17" s="15" customFormat="1" ht="14.25" customHeight="1">
      <c r="A159" s="32" t="s">
        <v>4</v>
      </c>
      <c r="B159" s="9" t="s">
        <v>173</v>
      </c>
      <c r="C159" s="9" t="s">
        <v>205</v>
      </c>
      <c r="D159" s="77" t="s">
        <v>636</v>
      </c>
      <c r="E159" s="110">
        <v>2</v>
      </c>
      <c r="F159" s="124">
        <v>5.8</v>
      </c>
      <c r="G159" s="38"/>
      <c r="H159" s="38"/>
      <c r="I159" s="38"/>
      <c r="J159" s="38"/>
      <c r="K159" s="38">
        <v>1</v>
      </c>
      <c r="L159" s="38"/>
      <c r="M159" s="32"/>
      <c r="N159" s="38">
        <v>1</v>
      </c>
      <c r="O159" s="38"/>
      <c r="P159" s="9" t="s">
        <v>233</v>
      </c>
    </row>
    <row r="160" spans="1:17" s="15" customFormat="1" ht="14.25" customHeight="1">
      <c r="A160" s="38" t="s">
        <v>4</v>
      </c>
      <c r="B160" s="9" t="s">
        <v>54</v>
      </c>
      <c r="C160" s="15" t="s">
        <v>100</v>
      </c>
      <c r="D160" s="88" t="s">
        <v>637</v>
      </c>
      <c r="E160" s="110">
        <v>2</v>
      </c>
      <c r="F160" s="124">
        <v>7.8</v>
      </c>
      <c r="G160" s="32"/>
      <c r="H160" s="38"/>
      <c r="I160" s="38"/>
      <c r="J160" s="38"/>
      <c r="K160" s="38"/>
      <c r="L160" s="38"/>
      <c r="M160" s="38">
        <v>1</v>
      </c>
      <c r="N160" s="38">
        <v>1</v>
      </c>
      <c r="O160" s="38"/>
      <c r="P160" s="15" t="s">
        <v>733</v>
      </c>
    </row>
    <row r="161" spans="1:17" s="15" customFormat="1" ht="14.25" customHeight="1">
      <c r="A161" s="38" t="s">
        <v>4</v>
      </c>
      <c r="B161" s="9" t="s">
        <v>50</v>
      </c>
      <c r="C161" s="40" t="s">
        <v>391</v>
      </c>
      <c r="D161" s="78" t="s">
        <v>385</v>
      </c>
      <c r="E161" s="110">
        <v>0</v>
      </c>
      <c r="F161" s="124">
        <v>2.4</v>
      </c>
      <c r="G161" s="32"/>
      <c r="H161" s="38">
        <v>1</v>
      </c>
      <c r="I161" s="38"/>
      <c r="J161" s="38">
        <v>1</v>
      </c>
      <c r="K161" s="38"/>
      <c r="L161" s="38"/>
      <c r="M161" s="38"/>
      <c r="N161" s="38"/>
      <c r="O161" s="38"/>
      <c r="P161" s="14" t="s">
        <v>734</v>
      </c>
      <c r="Q161" s="36"/>
    </row>
    <row r="162" spans="1:17" ht="14.25" customHeight="1">
      <c r="A162" s="38" t="s">
        <v>4</v>
      </c>
      <c r="B162" s="39" t="s">
        <v>50</v>
      </c>
      <c r="C162" s="39" t="s">
        <v>395</v>
      </c>
      <c r="D162" s="77" t="s">
        <v>381</v>
      </c>
      <c r="E162" s="111">
        <v>0</v>
      </c>
      <c r="F162" s="124">
        <v>1</v>
      </c>
      <c r="G162" s="32">
        <v>1</v>
      </c>
      <c r="H162" s="38"/>
      <c r="I162" s="38"/>
      <c r="J162" s="38"/>
      <c r="K162" s="38"/>
      <c r="L162" s="38"/>
      <c r="M162" s="38"/>
      <c r="N162" s="38"/>
      <c r="O162" s="38"/>
      <c r="P162" s="14" t="s">
        <v>382</v>
      </c>
      <c r="Q162" s="15"/>
    </row>
    <row r="163" spans="1:17" s="15" customFormat="1" ht="14.25" customHeight="1">
      <c r="A163" s="38" t="s">
        <v>4</v>
      </c>
      <c r="B163" s="9" t="s">
        <v>13</v>
      </c>
      <c r="C163" s="40" t="s">
        <v>108</v>
      </c>
      <c r="D163" s="37" t="s">
        <v>638</v>
      </c>
      <c r="E163" s="110">
        <v>2</v>
      </c>
      <c r="F163" s="124">
        <v>7</v>
      </c>
      <c r="G163" s="38"/>
      <c r="H163" s="38"/>
      <c r="I163" s="38"/>
      <c r="J163" s="38"/>
      <c r="K163" s="38"/>
      <c r="L163" s="38"/>
      <c r="M163" s="32">
        <v>1</v>
      </c>
      <c r="N163" s="38"/>
      <c r="O163" s="38"/>
      <c r="P163" s="9" t="s">
        <v>719</v>
      </c>
    </row>
    <row r="164" spans="1:17" ht="14.25" customHeight="1">
      <c r="A164" s="38" t="s">
        <v>4</v>
      </c>
      <c r="B164" s="14" t="s">
        <v>13</v>
      </c>
      <c r="C164" s="14" t="s">
        <v>392</v>
      </c>
      <c r="D164" s="77" t="s">
        <v>98</v>
      </c>
      <c r="E164" s="110">
        <v>0</v>
      </c>
      <c r="F164" s="124">
        <v>1</v>
      </c>
      <c r="G164" s="38">
        <v>1</v>
      </c>
      <c r="H164" s="38"/>
      <c r="I164" s="38"/>
      <c r="J164" s="38"/>
      <c r="K164" s="38"/>
      <c r="L164" s="38"/>
      <c r="M164" s="32"/>
      <c r="N164" s="38"/>
      <c r="O164" s="38"/>
      <c r="P164" s="14" t="s">
        <v>288</v>
      </c>
    </row>
    <row r="165" spans="1:17" s="15" customFormat="1" ht="14.25" customHeight="1">
      <c r="A165" s="38" t="s">
        <v>4</v>
      </c>
      <c r="B165" s="9" t="s">
        <v>64</v>
      </c>
      <c r="C165" s="15" t="s">
        <v>396</v>
      </c>
      <c r="D165" s="88" t="s">
        <v>102</v>
      </c>
      <c r="E165" s="108">
        <v>2</v>
      </c>
      <c r="F165" s="123">
        <v>1</v>
      </c>
      <c r="G165" s="32">
        <v>1</v>
      </c>
      <c r="H165" s="38"/>
      <c r="I165" s="38"/>
      <c r="J165" s="38"/>
      <c r="K165" s="38"/>
      <c r="L165" s="38"/>
      <c r="M165" s="38"/>
      <c r="N165" s="38"/>
      <c r="O165" s="38"/>
      <c r="P165" s="9" t="s">
        <v>103</v>
      </c>
    </row>
    <row r="166" spans="1:17" ht="14.25" customHeight="1">
      <c r="A166" s="38" t="s">
        <v>4</v>
      </c>
      <c r="B166" s="14" t="s">
        <v>11</v>
      </c>
      <c r="C166" s="39" t="s">
        <v>403</v>
      </c>
      <c r="D166" s="42" t="s">
        <v>639</v>
      </c>
      <c r="E166" s="110">
        <v>2</v>
      </c>
      <c r="F166" s="124">
        <v>1</v>
      </c>
      <c r="G166" s="32">
        <v>1</v>
      </c>
      <c r="H166" s="38"/>
      <c r="I166" s="38"/>
      <c r="J166" s="38"/>
      <c r="K166" s="38"/>
      <c r="L166" s="38"/>
      <c r="M166" s="38"/>
      <c r="N166" s="38"/>
      <c r="O166" s="38"/>
      <c r="P166" s="15" t="s">
        <v>343</v>
      </c>
      <c r="Q166" s="15"/>
    </row>
    <row r="167" spans="1:17" ht="14.25" customHeight="1">
      <c r="A167" s="38" t="s">
        <v>4</v>
      </c>
      <c r="B167" s="14" t="s">
        <v>174</v>
      </c>
      <c r="C167" s="39" t="s">
        <v>414</v>
      </c>
      <c r="D167" s="42" t="s">
        <v>765</v>
      </c>
      <c r="E167" s="110">
        <v>0</v>
      </c>
      <c r="F167" s="124">
        <v>8</v>
      </c>
      <c r="G167" s="32"/>
      <c r="H167" s="38"/>
      <c r="I167" s="38"/>
      <c r="J167" s="38"/>
      <c r="K167" s="38"/>
      <c r="L167" s="38"/>
      <c r="M167" s="38"/>
      <c r="N167" s="38">
        <v>1</v>
      </c>
      <c r="O167" s="38"/>
      <c r="P167" s="15" t="s">
        <v>342</v>
      </c>
      <c r="Q167" s="15"/>
    </row>
    <row r="168" spans="1:17" ht="14.25" customHeight="1">
      <c r="A168" s="38" t="s">
        <v>4</v>
      </c>
      <c r="B168" s="14" t="s">
        <v>81</v>
      </c>
      <c r="C168" s="39" t="s">
        <v>419</v>
      </c>
      <c r="D168" s="77" t="s">
        <v>766</v>
      </c>
      <c r="E168" s="110">
        <v>0</v>
      </c>
      <c r="F168" s="124">
        <v>8</v>
      </c>
      <c r="G168" s="32"/>
      <c r="H168" s="38"/>
      <c r="I168" s="38"/>
      <c r="J168" s="38"/>
      <c r="K168" s="38"/>
      <c r="L168" s="38"/>
      <c r="M168" s="38"/>
      <c r="N168" s="38">
        <v>1</v>
      </c>
      <c r="O168" s="38"/>
      <c r="P168" s="14" t="s">
        <v>315</v>
      </c>
    </row>
    <row r="169" spans="1:17" ht="14.25" customHeight="1">
      <c r="A169" s="38" t="s">
        <v>4</v>
      </c>
      <c r="B169" s="14" t="s">
        <v>79</v>
      </c>
      <c r="C169" s="39" t="s">
        <v>423</v>
      </c>
      <c r="D169" s="77" t="s">
        <v>416</v>
      </c>
      <c r="E169" s="110">
        <v>0</v>
      </c>
      <c r="F169" s="124">
        <v>5</v>
      </c>
      <c r="G169" s="32"/>
      <c r="H169" s="38"/>
      <c r="I169" s="38"/>
      <c r="J169" s="38"/>
      <c r="K169" s="38">
        <v>1</v>
      </c>
      <c r="L169" s="38"/>
      <c r="M169" s="38"/>
      <c r="N169" s="38"/>
      <c r="O169" s="38"/>
      <c r="P169" s="14" t="s">
        <v>735</v>
      </c>
    </row>
    <row r="170" spans="1:17" s="15" customFormat="1" ht="14.25" customHeight="1">
      <c r="A170" s="38" t="s">
        <v>4</v>
      </c>
      <c r="B170" s="9" t="s">
        <v>178</v>
      </c>
      <c r="C170" s="9" t="s">
        <v>251</v>
      </c>
      <c r="D170" s="77" t="s">
        <v>640</v>
      </c>
      <c r="E170" s="110">
        <v>2</v>
      </c>
      <c r="F170" s="124">
        <v>4</v>
      </c>
      <c r="G170" s="38"/>
      <c r="H170" s="38"/>
      <c r="I170" s="38"/>
      <c r="J170" s="38">
        <v>1</v>
      </c>
      <c r="K170" s="38"/>
      <c r="L170" s="38"/>
      <c r="M170" s="32"/>
      <c r="N170" s="38"/>
      <c r="O170" s="38"/>
      <c r="P170" s="36" t="s">
        <v>252</v>
      </c>
    </row>
    <row r="171" spans="1:17" ht="14.25" customHeight="1">
      <c r="A171" s="38" t="s">
        <v>4</v>
      </c>
      <c r="B171" s="14" t="s">
        <v>178</v>
      </c>
      <c r="C171" s="39" t="s">
        <v>253</v>
      </c>
      <c r="D171" s="42" t="s">
        <v>641</v>
      </c>
      <c r="E171" s="111">
        <v>0</v>
      </c>
      <c r="F171" s="124">
        <v>4</v>
      </c>
      <c r="G171" s="32"/>
      <c r="H171" s="38"/>
      <c r="I171" s="38"/>
      <c r="J171" s="38">
        <v>1</v>
      </c>
      <c r="K171" s="38"/>
      <c r="L171" s="38"/>
      <c r="M171" s="38"/>
      <c r="N171" s="38"/>
      <c r="O171" s="38"/>
      <c r="P171" s="15" t="s">
        <v>736</v>
      </c>
      <c r="Q171" s="15"/>
    </row>
    <row r="172" spans="1:17" ht="14.25" customHeight="1">
      <c r="A172" s="38" t="s">
        <v>4</v>
      </c>
      <c r="B172" s="14" t="s">
        <v>35</v>
      </c>
      <c r="C172" s="14" t="s">
        <v>164</v>
      </c>
      <c r="D172" s="78" t="s">
        <v>354</v>
      </c>
      <c r="E172" s="111">
        <v>2</v>
      </c>
      <c r="F172" s="124">
        <v>7</v>
      </c>
      <c r="G172" s="32"/>
      <c r="H172" s="38"/>
      <c r="I172" s="38"/>
      <c r="J172" s="38"/>
      <c r="K172" s="38"/>
      <c r="L172" s="38"/>
      <c r="M172" s="38">
        <v>1</v>
      </c>
      <c r="N172" s="38"/>
      <c r="O172" s="38"/>
      <c r="P172" s="14" t="s">
        <v>737</v>
      </c>
    </row>
    <row r="173" spans="1:17" s="75" customFormat="1" ht="14.25" customHeight="1">
      <c r="A173" s="38" t="s">
        <v>4</v>
      </c>
      <c r="B173" s="75" t="s">
        <v>60</v>
      </c>
      <c r="C173" s="39" t="s">
        <v>506</v>
      </c>
      <c r="D173" s="70" t="s">
        <v>642</v>
      </c>
      <c r="E173" s="112">
        <v>1</v>
      </c>
      <c r="F173" s="124">
        <v>9</v>
      </c>
      <c r="G173" s="32"/>
      <c r="H173" s="63"/>
      <c r="I173" s="63"/>
      <c r="J173" s="63"/>
      <c r="K173" s="63"/>
      <c r="L173" s="63"/>
      <c r="M173" s="63"/>
      <c r="N173" s="63"/>
      <c r="O173" s="63">
        <v>1</v>
      </c>
      <c r="P173" s="1" t="s">
        <v>501</v>
      </c>
    </row>
    <row r="174" spans="1:17" s="75" customFormat="1" ht="14.25" customHeight="1">
      <c r="A174" s="38" t="s">
        <v>4</v>
      </c>
      <c r="B174" s="75" t="s">
        <v>60</v>
      </c>
      <c r="C174" s="39" t="s">
        <v>507</v>
      </c>
      <c r="D174" s="70" t="s">
        <v>643</v>
      </c>
      <c r="E174" s="112">
        <v>2</v>
      </c>
      <c r="F174" s="124">
        <v>9</v>
      </c>
      <c r="G174" s="32"/>
      <c r="H174" s="63"/>
      <c r="I174" s="63"/>
      <c r="J174" s="63"/>
      <c r="K174" s="63"/>
      <c r="L174" s="63"/>
      <c r="M174" s="63"/>
      <c r="N174" s="63"/>
      <c r="O174" s="63">
        <v>1</v>
      </c>
      <c r="P174" s="1" t="s">
        <v>738</v>
      </c>
    </row>
    <row r="175" spans="1:17" s="75" customFormat="1" ht="14.25" customHeight="1">
      <c r="A175" s="38" t="s">
        <v>4</v>
      </c>
      <c r="B175" s="75" t="s">
        <v>60</v>
      </c>
      <c r="C175" s="39" t="s">
        <v>510</v>
      </c>
      <c r="D175" s="70" t="s">
        <v>644</v>
      </c>
      <c r="E175" s="112">
        <v>1</v>
      </c>
      <c r="F175" s="124">
        <v>7</v>
      </c>
      <c r="G175" s="32"/>
      <c r="H175" s="63"/>
      <c r="I175" s="63"/>
      <c r="J175" s="63"/>
      <c r="K175" s="63"/>
      <c r="L175" s="63"/>
      <c r="M175" s="63">
        <v>1</v>
      </c>
      <c r="N175" s="63"/>
      <c r="O175" s="63"/>
      <c r="P175" s="1" t="s">
        <v>505</v>
      </c>
    </row>
    <row r="176" spans="1:17" s="75" customFormat="1" ht="14.25" customHeight="1">
      <c r="A176" s="38" t="s">
        <v>4</v>
      </c>
      <c r="B176" s="75" t="s">
        <v>60</v>
      </c>
      <c r="C176" s="39" t="s">
        <v>512</v>
      </c>
      <c r="D176" s="46" t="s">
        <v>511</v>
      </c>
      <c r="E176" s="112">
        <v>2</v>
      </c>
      <c r="F176" s="124">
        <v>2</v>
      </c>
      <c r="G176" s="32"/>
      <c r="H176" s="63">
        <v>1</v>
      </c>
      <c r="I176" s="63"/>
      <c r="J176" s="63"/>
      <c r="K176" s="63"/>
      <c r="L176" s="63"/>
      <c r="M176" s="63"/>
      <c r="N176" s="63"/>
      <c r="O176" s="63"/>
      <c r="P176" s="1" t="s">
        <v>509</v>
      </c>
    </row>
    <row r="177" spans="1:17" s="75" customFormat="1" ht="14.25" customHeight="1">
      <c r="A177" s="38" t="s">
        <v>4</v>
      </c>
      <c r="B177" s="75" t="s">
        <v>60</v>
      </c>
      <c r="C177" s="39" t="s">
        <v>514</v>
      </c>
      <c r="D177" s="70" t="s">
        <v>513</v>
      </c>
      <c r="E177" s="112">
        <v>1</v>
      </c>
      <c r="F177" s="124">
        <v>4</v>
      </c>
      <c r="G177" s="32"/>
      <c r="H177" s="63"/>
      <c r="I177" s="63"/>
      <c r="J177" s="63">
        <v>1</v>
      </c>
      <c r="K177" s="63"/>
      <c r="L177" s="63"/>
      <c r="M177" s="63"/>
      <c r="N177" s="63"/>
      <c r="O177" s="63"/>
      <c r="P177" s="1" t="s">
        <v>509</v>
      </c>
    </row>
    <row r="178" spans="1:17" s="15" customFormat="1" ht="14.25" customHeight="1">
      <c r="A178" s="33" t="s">
        <v>5</v>
      </c>
      <c r="B178" s="9" t="s">
        <v>16</v>
      </c>
      <c r="C178" s="40" t="s">
        <v>246</v>
      </c>
      <c r="D178" s="88" t="s">
        <v>645</v>
      </c>
      <c r="E178" s="109">
        <v>2</v>
      </c>
      <c r="F178" s="123">
        <v>5</v>
      </c>
      <c r="G178" s="38"/>
      <c r="H178" s="38"/>
      <c r="I178" s="38"/>
      <c r="J178" s="38"/>
      <c r="K178" s="38">
        <v>1</v>
      </c>
      <c r="L178" s="38"/>
      <c r="M178" s="38"/>
      <c r="N178" s="38"/>
      <c r="O178" s="38"/>
      <c r="P178" s="36" t="s">
        <v>249</v>
      </c>
    </row>
    <row r="179" spans="1:17" s="15" customFormat="1" ht="14.25" customHeight="1">
      <c r="A179" s="33" t="s">
        <v>5</v>
      </c>
      <c r="B179" s="9" t="s">
        <v>6</v>
      </c>
      <c r="C179" s="9" t="s">
        <v>113</v>
      </c>
      <c r="D179" s="88" t="s">
        <v>646</v>
      </c>
      <c r="E179" s="110">
        <v>0</v>
      </c>
      <c r="F179" s="123">
        <v>4</v>
      </c>
      <c r="G179" s="38"/>
      <c r="H179" s="38"/>
      <c r="I179" s="38"/>
      <c r="J179" s="38">
        <v>1</v>
      </c>
      <c r="K179" s="38"/>
      <c r="L179" s="38"/>
      <c r="M179" s="38"/>
      <c r="N179" s="38"/>
      <c r="O179" s="38"/>
      <c r="P179" s="15" t="s">
        <v>264</v>
      </c>
    </row>
    <row r="180" spans="1:17" s="15" customFormat="1" ht="14.25" customHeight="1">
      <c r="A180" s="33" t="s">
        <v>5</v>
      </c>
      <c r="B180" s="9" t="s">
        <v>6</v>
      </c>
      <c r="C180" s="9" t="s">
        <v>114</v>
      </c>
      <c r="D180" s="88" t="s">
        <v>647</v>
      </c>
      <c r="E180" s="110">
        <v>0</v>
      </c>
      <c r="F180" s="124">
        <v>8</v>
      </c>
      <c r="G180" s="38"/>
      <c r="H180" s="38"/>
      <c r="I180" s="38"/>
      <c r="J180" s="38"/>
      <c r="K180" s="38"/>
      <c r="L180" s="38"/>
      <c r="M180" s="32"/>
      <c r="N180" s="38">
        <v>1</v>
      </c>
      <c r="O180" s="38"/>
      <c r="P180" s="15" t="s">
        <v>265</v>
      </c>
    </row>
    <row r="181" spans="1:17" s="15" customFormat="1" ht="14.25" customHeight="1">
      <c r="A181" s="33" t="s">
        <v>5</v>
      </c>
      <c r="B181" s="9" t="s">
        <v>6</v>
      </c>
      <c r="C181" s="9" t="s">
        <v>115</v>
      </c>
      <c r="D181" s="88" t="s">
        <v>648</v>
      </c>
      <c r="E181" s="110">
        <v>1</v>
      </c>
      <c r="F181" s="123">
        <v>4.5</v>
      </c>
      <c r="G181" s="38"/>
      <c r="H181" s="38"/>
      <c r="I181" s="38"/>
      <c r="J181" s="38">
        <v>1</v>
      </c>
      <c r="K181" s="38">
        <v>1</v>
      </c>
      <c r="L181" s="38"/>
      <c r="M181" s="38"/>
      <c r="N181" s="38"/>
      <c r="O181" s="38"/>
      <c r="P181" s="15" t="s">
        <v>265</v>
      </c>
    </row>
    <row r="182" spans="1:17" s="15" customFormat="1" ht="14.25" customHeight="1">
      <c r="A182" s="33" t="s">
        <v>5</v>
      </c>
      <c r="B182" s="9" t="s">
        <v>6</v>
      </c>
      <c r="C182" s="9" t="s">
        <v>116</v>
      </c>
      <c r="D182" s="88" t="s">
        <v>649</v>
      </c>
      <c r="E182" s="110">
        <v>1</v>
      </c>
      <c r="F182" s="123">
        <v>1</v>
      </c>
      <c r="G182" s="38">
        <v>1</v>
      </c>
      <c r="H182" s="38"/>
      <c r="I182" s="38"/>
      <c r="J182" s="38"/>
      <c r="K182" s="38"/>
      <c r="L182" s="38"/>
      <c r="M182" s="38"/>
      <c r="N182" s="38"/>
      <c r="O182" s="38"/>
      <c r="P182" s="15" t="s">
        <v>265</v>
      </c>
    </row>
    <row r="183" spans="1:17" s="15" customFormat="1" ht="14.25" customHeight="1">
      <c r="A183" s="33" t="s">
        <v>5</v>
      </c>
      <c r="B183" s="9" t="s">
        <v>6</v>
      </c>
      <c r="C183" s="9" t="s">
        <v>117</v>
      </c>
      <c r="D183" s="88" t="s">
        <v>650</v>
      </c>
      <c r="E183" s="110">
        <v>2</v>
      </c>
      <c r="F183" s="124">
        <v>8</v>
      </c>
      <c r="G183" s="38"/>
      <c r="H183" s="38"/>
      <c r="I183" s="38"/>
      <c r="J183" s="38"/>
      <c r="K183" s="38"/>
      <c r="L183" s="38"/>
      <c r="M183" s="38"/>
      <c r="N183" s="38">
        <v>1</v>
      </c>
      <c r="O183" s="38"/>
      <c r="P183" s="15" t="s">
        <v>266</v>
      </c>
    </row>
    <row r="184" spans="1:17" s="15" customFormat="1" ht="14.25" customHeight="1">
      <c r="A184" s="33" t="s">
        <v>5</v>
      </c>
      <c r="B184" s="9" t="s">
        <v>175</v>
      </c>
      <c r="C184" s="9" t="s">
        <v>196</v>
      </c>
      <c r="D184" s="88" t="s">
        <v>651</v>
      </c>
      <c r="E184" s="110">
        <v>2</v>
      </c>
      <c r="F184" s="124">
        <v>9</v>
      </c>
      <c r="G184" s="38"/>
      <c r="H184" s="38"/>
      <c r="I184" s="38"/>
      <c r="J184" s="38"/>
      <c r="K184" s="38"/>
      <c r="L184" s="38"/>
      <c r="M184" s="38"/>
      <c r="N184" s="38"/>
      <c r="O184" s="38">
        <v>1</v>
      </c>
      <c r="P184" s="15" t="s">
        <v>499</v>
      </c>
    </row>
    <row r="185" spans="1:17" s="15" customFormat="1" ht="14.25" customHeight="1">
      <c r="A185" s="33" t="s">
        <v>5</v>
      </c>
      <c r="B185" s="15" t="s">
        <v>20</v>
      </c>
      <c r="C185" s="9" t="s">
        <v>429</v>
      </c>
      <c r="D185" s="77" t="s">
        <v>652</v>
      </c>
      <c r="E185" s="110">
        <v>2</v>
      </c>
      <c r="F185" s="124">
        <v>9</v>
      </c>
      <c r="G185" s="38"/>
      <c r="H185" s="38"/>
      <c r="I185" s="38"/>
      <c r="J185" s="38"/>
      <c r="K185" s="38"/>
      <c r="L185" s="38"/>
      <c r="M185" s="32"/>
      <c r="N185" s="38"/>
      <c r="O185" s="38">
        <v>1</v>
      </c>
      <c r="P185" s="9" t="s">
        <v>739</v>
      </c>
    </row>
    <row r="186" spans="1:17" s="15" customFormat="1" ht="14.25" customHeight="1">
      <c r="A186" s="33" t="s">
        <v>5</v>
      </c>
      <c r="B186" s="15" t="s">
        <v>28</v>
      </c>
      <c r="C186" s="15" t="s">
        <v>337</v>
      </c>
      <c r="D186" s="88" t="s">
        <v>653</v>
      </c>
      <c r="E186" s="110">
        <v>1</v>
      </c>
      <c r="F186" s="123">
        <v>9</v>
      </c>
      <c r="G186" s="38"/>
      <c r="H186" s="38"/>
      <c r="I186" s="38"/>
      <c r="J186" s="38"/>
      <c r="K186" s="38"/>
      <c r="L186" s="38"/>
      <c r="M186" s="38"/>
      <c r="N186" s="38"/>
      <c r="O186" s="38">
        <v>1</v>
      </c>
      <c r="P186" s="15" t="s">
        <v>338</v>
      </c>
    </row>
    <row r="187" spans="1:17" s="15" customFormat="1" ht="14.25" customHeight="1">
      <c r="A187" s="89" t="s">
        <v>5</v>
      </c>
      <c r="B187" s="15" t="s">
        <v>28</v>
      </c>
      <c r="C187" s="15" t="s">
        <v>339</v>
      </c>
      <c r="D187" s="88" t="s">
        <v>654</v>
      </c>
      <c r="E187" s="110">
        <v>2</v>
      </c>
      <c r="F187" s="123">
        <v>9</v>
      </c>
      <c r="G187" s="38"/>
      <c r="H187" s="38"/>
      <c r="I187" s="38"/>
      <c r="J187" s="38"/>
      <c r="K187" s="38"/>
      <c r="L187" s="38"/>
      <c r="M187" s="38"/>
      <c r="N187" s="38"/>
      <c r="O187" s="38">
        <v>1</v>
      </c>
      <c r="P187" s="15" t="s">
        <v>340</v>
      </c>
      <c r="Q187" s="36"/>
    </row>
    <row r="188" spans="1:17" s="15" customFormat="1" ht="14.25" customHeight="1">
      <c r="A188" s="33" t="s">
        <v>5</v>
      </c>
      <c r="B188" s="15" t="s">
        <v>179</v>
      </c>
      <c r="C188" s="15" t="s">
        <v>329</v>
      </c>
      <c r="D188" s="77" t="s">
        <v>274</v>
      </c>
      <c r="E188" s="110">
        <v>2</v>
      </c>
      <c r="F188" s="124">
        <v>5</v>
      </c>
      <c r="G188" s="38"/>
      <c r="H188" s="38"/>
      <c r="I188" s="38"/>
      <c r="J188" s="38"/>
      <c r="K188" s="38">
        <v>1</v>
      </c>
      <c r="L188" s="38"/>
      <c r="M188" s="32"/>
      <c r="N188" s="38"/>
      <c r="O188" s="38"/>
      <c r="P188" s="9" t="s">
        <v>551</v>
      </c>
    </row>
    <row r="189" spans="1:17" s="15" customFormat="1" ht="14.25" customHeight="1">
      <c r="A189" s="33" t="s">
        <v>5</v>
      </c>
      <c r="B189" s="15" t="s">
        <v>179</v>
      </c>
      <c r="C189" s="9" t="s">
        <v>330</v>
      </c>
      <c r="D189" s="77" t="s">
        <v>297</v>
      </c>
      <c r="E189" s="110">
        <v>1</v>
      </c>
      <c r="F189" s="124">
        <v>2</v>
      </c>
      <c r="G189" s="38"/>
      <c r="H189" s="38">
        <v>1</v>
      </c>
      <c r="I189" s="38"/>
      <c r="J189" s="38"/>
      <c r="K189" s="38"/>
      <c r="L189" s="38"/>
      <c r="M189" s="32"/>
      <c r="N189" s="38"/>
      <c r="O189" s="38"/>
      <c r="P189" s="9" t="s">
        <v>320</v>
      </c>
    </row>
    <row r="190" spans="1:17" s="15" customFormat="1" ht="14.25" customHeight="1">
      <c r="A190" s="33" t="s">
        <v>5</v>
      </c>
      <c r="B190" s="15" t="s">
        <v>179</v>
      </c>
      <c r="C190" s="9" t="s">
        <v>331</v>
      </c>
      <c r="D190" s="77" t="s">
        <v>655</v>
      </c>
      <c r="E190" s="110">
        <v>0</v>
      </c>
      <c r="F190" s="124">
        <v>2</v>
      </c>
      <c r="G190" s="38"/>
      <c r="H190" s="38">
        <v>1</v>
      </c>
      <c r="I190" s="38"/>
      <c r="J190" s="38"/>
      <c r="K190" s="38"/>
      <c r="L190" s="38"/>
      <c r="M190" s="32"/>
      <c r="N190" s="38"/>
      <c r="O190" s="38"/>
      <c r="P190" s="9" t="s">
        <v>342</v>
      </c>
    </row>
    <row r="191" spans="1:17" s="15" customFormat="1" ht="14.25" customHeight="1">
      <c r="A191" s="33" t="s">
        <v>5</v>
      </c>
      <c r="B191" s="15" t="s">
        <v>35</v>
      </c>
      <c r="C191" s="9" t="s">
        <v>122</v>
      </c>
      <c r="D191" s="77" t="s">
        <v>352</v>
      </c>
      <c r="E191" s="110">
        <v>2</v>
      </c>
      <c r="F191" s="124" t="s">
        <v>425</v>
      </c>
      <c r="G191" s="38"/>
      <c r="H191" s="38"/>
      <c r="I191" s="38">
        <v>1</v>
      </c>
      <c r="J191" s="38"/>
      <c r="K191" s="38">
        <v>1</v>
      </c>
      <c r="L191" s="38"/>
      <c r="M191" s="32">
        <v>1</v>
      </c>
      <c r="N191" s="38"/>
      <c r="O191" s="38"/>
      <c r="P191" s="9" t="s">
        <v>740</v>
      </c>
    </row>
    <row r="192" spans="1:17" s="15" customFormat="1" ht="14.25" customHeight="1">
      <c r="A192" s="33" t="s">
        <v>5</v>
      </c>
      <c r="B192" s="15" t="s">
        <v>179</v>
      </c>
      <c r="C192" s="9" t="s">
        <v>333</v>
      </c>
      <c r="D192" s="77" t="s">
        <v>656</v>
      </c>
      <c r="E192" s="110">
        <v>0</v>
      </c>
      <c r="F192" s="124">
        <v>2</v>
      </c>
      <c r="G192" s="38"/>
      <c r="H192" s="38">
        <v>1</v>
      </c>
      <c r="I192" s="38"/>
      <c r="J192" s="38"/>
      <c r="K192" s="38"/>
      <c r="L192" s="38"/>
      <c r="M192" s="32"/>
      <c r="N192" s="38"/>
      <c r="O192" s="38"/>
      <c r="P192" s="9" t="s">
        <v>343</v>
      </c>
    </row>
    <row r="193" spans="1:18" s="15" customFormat="1" ht="14.25" customHeight="1">
      <c r="A193" s="33" t="s">
        <v>5</v>
      </c>
      <c r="B193" s="9" t="s">
        <v>16</v>
      </c>
      <c r="C193" s="40" t="s">
        <v>298</v>
      </c>
      <c r="D193" s="88" t="s">
        <v>657</v>
      </c>
      <c r="E193" s="110">
        <v>1</v>
      </c>
      <c r="F193" s="123">
        <v>9</v>
      </c>
      <c r="G193" s="38"/>
      <c r="H193" s="38"/>
      <c r="I193" s="38"/>
      <c r="J193" s="38"/>
      <c r="K193" s="38"/>
      <c r="L193" s="38"/>
      <c r="M193" s="38"/>
      <c r="N193" s="38"/>
      <c r="O193" s="38">
        <v>1</v>
      </c>
      <c r="P193" s="36" t="s">
        <v>250</v>
      </c>
    </row>
    <row r="194" spans="1:18" s="15" customFormat="1" ht="14.25" customHeight="1">
      <c r="A194" s="33" t="s">
        <v>5</v>
      </c>
      <c r="B194" s="15" t="s">
        <v>25</v>
      </c>
      <c r="C194" s="9" t="s">
        <v>169</v>
      </c>
      <c r="D194" s="88" t="s">
        <v>658</v>
      </c>
      <c r="E194" s="110">
        <v>2</v>
      </c>
      <c r="F194" s="124">
        <v>9</v>
      </c>
      <c r="G194" s="38"/>
      <c r="H194" s="38"/>
      <c r="I194" s="38"/>
      <c r="J194" s="38"/>
      <c r="K194" s="38"/>
      <c r="L194" s="38"/>
      <c r="M194" s="32"/>
      <c r="N194" s="38"/>
      <c r="O194" s="38">
        <v>1</v>
      </c>
      <c r="P194" s="9" t="s">
        <v>559</v>
      </c>
    </row>
    <row r="195" spans="1:18" s="15" customFormat="1" ht="14.25" customHeight="1">
      <c r="A195" s="33" t="s">
        <v>5</v>
      </c>
      <c r="B195" s="14" t="s">
        <v>64</v>
      </c>
      <c r="C195" s="39" t="s">
        <v>397</v>
      </c>
      <c r="D195" s="78" t="s">
        <v>545</v>
      </c>
      <c r="E195" s="110">
        <v>2</v>
      </c>
      <c r="F195" s="124">
        <v>5</v>
      </c>
      <c r="G195" s="32"/>
      <c r="H195" s="38"/>
      <c r="I195" s="38"/>
      <c r="J195" s="38"/>
      <c r="K195" s="38">
        <v>1</v>
      </c>
      <c r="L195" s="38"/>
      <c r="M195" s="38"/>
      <c r="N195" s="38"/>
      <c r="O195" s="38"/>
      <c r="P195" s="14" t="s">
        <v>741</v>
      </c>
    </row>
    <row r="196" spans="1:18" s="15" customFormat="1" ht="14.25" customHeight="1">
      <c r="A196" s="33" t="s">
        <v>5</v>
      </c>
      <c r="B196" s="9" t="s">
        <v>178</v>
      </c>
      <c r="C196" s="9" t="s">
        <v>417</v>
      </c>
      <c r="D196" s="88" t="s">
        <v>659</v>
      </c>
      <c r="E196" s="110">
        <v>2</v>
      </c>
      <c r="F196" s="124">
        <v>9</v>
      </c>
      <c r="G196" s="38"/>
      <c r="H196" s="38"/>
      <c r="I196" s="38"/>
      <c r="J196" s="38"/>
      <c r="K196" s="38"/>
      <c r="L196" s="38"/>
      <c r="M196" s="38"/>
      <c r="N196" s="38"/>
      <c r="O196" s="38">
        <v>1</v>
      </c>
      <c r="P196" s="36" t="s">
        <v>254</v>
      </c>
    </row>
    <row r="197" spans="1:18" s="5" customFormat="1" ht="14.25" customHeight="1">
      <c r="A197" s="102" t="s">
        <v>5</v>
      </c>
      <c r="B197" s="5" t="s">
        <v>39</v>
      </c>
      <c r="C197" s="5" t="s">
        <v>40</v>
      </c>
      <c r="D197" s="70" t="s">
        <v>660</v>
      </c>
      <c r="E197" s="109">
        <v>2</v>
      </c>
      <c r="F197" s="125">
        <v>9</v>
      </c>
      <c r="G197" s="43"/>
      <c r="H197" s="103"/>
      <c r="I197" s="103"/>
      <c r="J197" s="103"/>
      <c r="K197" s="103"/>
      <c r="L197" s="103"/>
      <c r="M197" s="103"/>
      <c r="N197" s="103"/>
      <c r="O197" s="103">
        <v>1</v>
      </c>
      <c r="P197" s="5" t="s">
        <v>69</v>
      </c>
      <c r="Q197" s="40"/>
    </row>
    <row r="198" spans="1:18" s="75" customFormat="1" ht="14.25" customHeight="1">
      <c r="A198" s="33" t="s">
        <v>5</v>
      </c>
      <c r="B198" s="1" t="s">
        <v>134</v>
      </c>
      <c r="C198" s="9" t="s">
        <v>486</v>
      </c>
      <c r="D198" s="95" t="s">
        <v>487</v>
      </c>
      <c r="E198" s="117">
        <v>1</v>
      </c>
      <c r="F198" s="124">
        <v>7</v>
      </c>
      <c r="G198" s="30"/>
      <c r="H198" s="30"/>
      <c r="I198" s="30"/>
      <c r="J198" s="30"/>
      <c r="K198" s="30"/>
      <c r="L198" s="30"/>
      <c r="M198" s="32"/>
      <c r="N198" s="30"/>
      <c r="O198" s="30"/>
      <c r="P198" s="9" t="s">
        <v>742</v>
      </c>
      <c r="R198" s="74"/>
    </row>
    <row r="199" spans="1:18" s="75" customFormat="1" ht="14.25" customHeight="1">
      <c r="A199" s="33" t="s">
        <v>5</v>
      </c>
      <c r="B199" s="75" t="s">
        <v>60</v>
      </c>
      <c r="C199" s="39" t="s">
        <v>515</v>
      </c>
      <c r="D199" s="70" t="s">
        <v>661</v>
      </c>
      <c r="E199" s="112">
        <v>1</v>
      </c>
      <c r="F199" s="124">
        <v>5</v>
      </c>
      <c r="G199" s="32"/>
      <c r="H199" s="63"/>
      <c r="I199" s="63"/>
      <c r="J199" s="63"/>
      <c r="K199" s="63">
        <v>1</v>
      </c>
      <c r="L199" s="63"/>
      <c r="M199" s="63"/>
      <c r="N199" s="63"/>
      <c r="O199" s="63"/>
      <c r="P199" s="1" t="s">
        <v>502</v>
      </c>
    </row>
    <row r="200" spans="1:18" s="75" customFormat="1" ht="14.25" customHeight="1">
      <c r="A200" s="33" t="s">
        <v>5</v>
      </c>
      <c r="B200" s="75" t="s">
        <v>60</v>
      </c>
      <c r="C200" s="39" t="s">
        <v>516</v>
      </c>
      <c r="D200" s="70" t="s">
        <v>503</v>
      </c>
      <c r="E200" s="112">
        <v>2</v>
      </c>
      <c r="F200" s="124" t="s">
        <v>504</v>
      </c>
      <c r="G200" s="32">
        <v>1</v>
      </c>
      <c r="H200" s="63"/>
      <c r="I200" s="63"/>
      <c r="J200" s="63"/>
      <c r="K200" s="63">
        <v>1</v>
      </c>
      <c r="L200" s="63"/>
      <c r="M200" s="63"/>
      <c r="N200" s="63"/>
      <c r="O200" s="63"/>
      <c r="P200" s="1" t="s">
        <v>743</v>
      </c>
    </row>
    <row r="201" spans="1:18" ht="14.25" customHeight="1">
      <c r="A201" s="34" t="s">
        <v>118</v>
      </c>
      <c r="B201" s="14" t="s">
        <v>177</v>
      </c>
      <c r="C201" s="14" t="s">
        <v>481</v>
      </c>
      <c r="D201" s="42" t="s">
        <v>479</v>
      </c>
      <c r="E201" s="110">
        <v>1</v>
      </c>
      <c r="F201" s="128">
        <v>2</v>
      </c>
      <c r="G201" s="87"/>
      <c r="H201" s="87">
        <v>1</v>
      </c>
      <c r="I201" s="87"/>
      <c r="J201" s="87"/>
      <c r="K201" s="87"/>
      <c r="L201" s="87"/>
      <c r="M201" s="87"/>
      <c r="N201" s="87"/>
      <c r="O201" s="87"/>
      <c r="P201" s="15" t="s">
        <v>478</v>
      </c>
      <c r="Q201" s="15"/>
    </row>
    <row r="202" spans="1:18" ht="14.25" customHeight="1">
      <c r="A202" s="34" t="s">
        <v>118</v>
      </c>
      <c r="B202" s="14" t="s">
        <v>177</v>
      </c>
      <c r="C202" s="14" t="s">
        <v>484</v>
      </c>
      <c r="D202" s="42" t="s">
        <v>477</v>
      </c>
      <c r="E202" s="110">
        <v>0</v>
      </c>
      <c r="F202" s="128">
        <v>4</v>
      </c>
      <c r="G202" s="87"/>
      <c r="H202" s="87"/>
      <c r="I202" s="87"/>
      <c r="J202" s="87">
        <v>1</v>
      </c>
      <c r="K202" s="87"/>
      <c r="L202" s="87"/>
      <c r="M202" s="87"/>
      <c r="N202" s="87"/>
      <c r="O202" s="87"/>
      <c r="P202" s="15" t="s">
        <v>478</v>
      </c>
      <c r="Q202" s="15"/>
    </row>
    <row r="203" spans="1:18" s="15" customFormat="1" ht="14.25" customHeight="1">
      <c r="A203" s="34" t="s">
        <v>118</v>
      </c>
      <c r="B203" s="9" t="s">
        <v>6</v>
      </c>
      <c r="C203" s="9" t="s">
        <v>317</v>
      </c>
      <c r="D203" s="37" t="s">
        <v>546</v>
      </c>
      <c r="E203" s="108">
        <v>0</v>
      </c>
      <c r="F203" s="124">
        <v>1</v>
      </c>
      <c r="G203" s="32">
        <v>1</v>
      </c>
      <c r="H203" s="38"/>
      <c r="I203" s="38"/>
      <c r="J203" s="38"/>
      <c r="K203" s="38"/>
      <c r="L203" s="38"/>
      <c r="M203" s="38"/>
      <c r="N203" s="38"/>
      <c r="O203" s="38"/>
      <c r="P203" s="15" t="s">
        <v>267</v>
      </c>
    </row>
    <row r="204" spans="1:18" s="45" customFormat="1" ht="14.25" customHeight="1">
      <c r="A204" s="34" t="s">
        <v>118</v>
      </c>
      <c r="B204" s="9" t="s">
        <v>6</v>
      </c>
      <c r="C204" s="9" t="s">
        <v>318</v>
      </c>
      <c r="D204" s="88" t="s">
        <v>547</v>
      </c>
      <c r="E204" s="108">
        <v>0</v>
      </c>
      <c r="F204" s="124">
        <v>1</v>
      </c>
      <c r="G204" s="32">
        <v>1</v>
      </c>
      <c r="H204" s="38"/>
      <c r="I204" s="38"/>
      <c r="J204" s="38"/>
      <c r="K204" s="38"/>
      <c r="L204" s="38"/>
      <c r="M204" s="38"/>
      <c r="N204" s="38"/>
      <c r="O204" s="38"/>
      <c r="P204" s="15" t="s">
        <v>268</v>
      </c>
    </row>
    <row r="205" spans="1:18" s="15" customFormat="1" ht="14.25" customHeight="1">
      <c r="A205" s="34" t="s">
        <v>118</v>
      </c>
      <c r="B205" s="14" t="s">
        <v>6</v>
      </c>
      <c r="C205" s="14" t="s">
        <v>319</v>
      </c>
      <c r="D205" s="78" t="s">
        <v>662</v>
      </c>
      <c r="E205" s="111">
        <v>0</v>
      </c>
      <c r="F205" s="124">
        <v>9</v>
      </c>
      <c r="G205" s="32"/>
      <c r="H205" s="38"/>
      <c r="I205" s="38"/>
      <c r="J205" s="38"/>
      <c r="K205" s="38"/>
      <c r="L205" s="38"/>
      <c r="M205" s="38"/>
      <c r="N205" s="38"/>
      <c r="O205" s="38">
        <v>1</v>
      </c>
      <c r="P205" s="14" t="s">
        <v>320</v>
      </c>
    </row>
    <row r="206" spans="1:18" ht="14.25" customHeight="1">
      <c r="A206" s="34" t="s">
        <v>118</v>
      </c>
      <c r="B206" s="14" t="s">
        <v>175</v>
      </c>
      <c r="C206" s="14" t="s">
        <v>197</v>
      </c>
      <c r="D206" s="78" t="s">
        <v>663</v>
      </c>
      <c r="E206" s="111">
        <v>0</v>
      </c>
      <c r="F206" s="124">
        <v>5</v>
      </c>
      <c r="G206" s="32"/>
      <c r="H206" s="38"/>
      <c r="I206" s="38"/>
      <c r="J206" s="38"/>
      <c r="K206" s="38">
        <v>1</v>
      </c>
      <c r="L206" s="38"/>
      <c r="M206" s="38"/>
      <c r="N206" s="38"/>
      <c r="O206" s="38"/>
      <c r="P206" s="14" t="s">
        <v>322</v>
      </c>
    </row>
    <row r="207" spans="1:18" s="15" customFormat="1" ht="15" customHeight="1">
      <c r="A207" s="34" t="s">
        <v>118</v>
      </c>
      <c r="B207" s="9" t="s">
        <v>28</v>
      </c>
      <c r="C207" s="9" t="s">
        <v>301</v>
      </c>
      <c r="D207" s="37" t="s">
        <v>304</v>
      </c>
      <c r="E207" s="108">
        <v>0</v>
      </c>
      <c r="F207" s="124">
        <v>1</v>
      </c>
      <c r="G207" s="38">
        <v>1</v>
      </c>
      <c r="H207" s="38"/>
      <c r="I207" s="38"/>
      <c r="J207" s="38"/>
      <c r="K207" s="38"/>
      <c r="L207" s="38"/>
      <c r="M207" s="38"/>
      <c r="N207" s="38"/>
      <c r="O207" s="38"/>
      <c r="P207" s="15" t="s">
        <v>233</v>
      </c>
    </row>
    <row r="208" spans="1:18" ht="14.25" customHeight="1">
      <c r="A208" s="90" t="s">
        <v>118</v>
      </c>
      <c r="B208" s="15" t="s">
        <v>28</v>
      </c>
      <c r="C208" s="15" t="s">
        <v>341</v>
      </c>
      <c r="D208" s="88" t="s">
        <v>121</v>
      </c>
      <c r="E208" s="108">
        <v>0</v>
      </c>
      <c r="F208" s="123">
        <v>1</v>
      </c>
      <c r="G208" s="38">
        <v>1</v>
      </c>
      <c r="H208" s="38"/>
      <c r="I208" s="38"/>
      <c r="J208" s="38"/>
      <c r="K208" s="38"/>
      <c r="L208" s="38"/>
      <c r="M208" s="38"/>
      <c r="N208" s="38"/>
      <c r="O208" s="38"/>
      <c r="P208" s="15" t="s">
        <v>382</v>
      </c>
    </row>
    <row r="209" spans="1:17" ht="14.25" customHeight="1">
      <c r="A209" s="34" t="s">
        <v>118</v>
      </c>
      <c r="B209" s="39" t="s">
        <v>31</v>
      </c>
      <c r="C209" s="39" t="s">
        <v>34</v>
      </c>
      <c r="D209" s="96" t="s">
        <v>279</v>
      </c>
      <c r="E209" s="108">
        <v>0</v>
      </c>
      <c r="F209" s="124">
        <v>1</v>
      </c>
      <c r="G209" s="32">
        <v>1</v>
      </c>
      <c r="H209" s="38"/>
      <c r="I209" s="38"/>
      <c r="J209" s="38"/>
      <c r="K209" s="38"/>
      <c r="L209" s="38"/>
      <c r="M209" s="38"/>
      <c r="N209" s="38"/>
      <c r="O209" s="38"/>
      <c r="P209" s="9" t="s">
        <v>744</v>
      </c>
    </row>
    <row r="210" spans="1:17" s="5" customFormat="1" ht="14.25" customHeight="1">
      <c r="A210" s="47" t="s">
        <v>118</v>
      </c>
      <c r="B210" s="5" t="s">
        <v>31</v>
      </c>
      <c r="C210" s="5" t="s">
        <v>283</v>
      </c>
      <c r="D210" s="70" t="s">
        <v>664</v>
      </c>
      <c r="E210" s="109">
        <v>0</v>
      </c>
      <c r="F210" s="125">
        <v>2</v>
      </c>
      <c r="G210" s="43"/>
      <c r="H210" s="43">
        <v>1</v>
      </c>
      <c r="I210" s="43"/>
      <c r="J210" s="43"/>
      <c r="K210" s="43"/>
      <c r="L210" s="43"/>
      <c r="M210" s="43"/>
      <c r="N210" s="43"/>
      <c r="O210" s="43"/>
      <c r="P210" s="5" t="s">
        <v>745</v>
      </c>
    </row>
    <row r="211" spans="1:17" ht="14.25" customHeight="1">
      <c r="A211" s="34" t="s">
        <v>118</v>
      </c>
      <c r="B211" s="39" t="s">
        <v>179</v>
      </c>
      <c r="C211" s="39" t="s">
        <v>334</v>
      </c>
      <c r="D211" s="96" t="s">
        <v>275</v>
      </c>
      <c r="E211" s="108">
        <v>0</v>
      </c>
      <c r="F211" s="124">
        <v>1</v>
      </c>
      <c r="G211" s="32">
        <v>1</v>
      </c>
      <c r="H211" s="38"/>
      <c r="I211" s="38"/>
      <c r="J211" s="38"/>
      <c r="K211" s="38"/>
      <c r="L211" s="38"/>
      <c r="M211" s="38"/>
      <c r="N211" s="38"/>
      <c r="O211" s="38"/>
      <c r="P211" s="9" t="s">
        <v>276</v>
      </c>
    </row>
    <row r="212" spans="1:17" ht="14.25" customHeight="1">
      <c r="A212" s="34" t="s">
        <v>118</v>
      </c>
      <c r="B212" s="14" t="s">
        <v>179</v>
      </c>
      <c r="C212" s="14" t="s">
        <v>345</v>
      </c>
      <c r="D212" s="78" t="s">
        <v>344</v>
      </c>
      <c r="E212" s="111">
        <v>0</v>
      </c>
      <c r="F212" s="124">
        <v>6</v>
      </c>
      <c r="G212" s="32"/>
      <c r="H212" s="38"/>
      <c r="I212" s="38"/>
      <c r="J212" s="38"/>
      <c r="K212" s="38"/>
      <c r="L212" s="38">
        <v>1</v>
      </c>
      <c r="M212" s="38"/>
      <c r="N212" s="38"/>
      <c r="O212" s="38"/>
      <c r="P212" s="9" t="s">
        <v>346</v>
      </c>
    </row>
    <row r="213" spans="1:17" ht="14.25" customHeight="1">
      <c r="A213" s="34" t="s">
        <v>118</v>
      </c>
      <c r="B213" s="9" t="s">
        <v>20</v>
      </c>
      <c r="C213" s="15" t="s">
        <v>162</v>
      </c>
      <c r="D213" s="88" t="s">
        <v>665</v>
      </c>
      <c r="E213" s="108">
        <v>0</v>
      </c>
      <c r="F213" s="124">
        <v>1</v>
      </c>
      <c r="G213" s="32">
        <v>1</v>
      </c>
      <c r="H213" s="38"/>
      <c r="I213" s="38"/>
      <c r="J213" s="38"/>
      <c r="K213" s="38"/>
      <c r="L213" s="38"/>
      <c r="M213" s="38"/>
      <c r="N213" s="38"/>
      <c r="O213" s="38"/>
      <c r="P213" s="9" t="s">
        <v>72</v>
      </c>
    </row>
    <row r="214" spans="1:17" ht="14.25" customHeight="1">
      <c r="A214" s="34" t="s">
        <v>118</v>
      </c>
      <c r="B214" s="14" t="s">
        <v>35</v>
      </c>
      <c r="C214" s="14" t="s">
        <v>36</v>
      </c>
      <c r="D214" s="78" t="s">
        <v>666</v>
      </c>
      <c r="E214" s="111">
        <v>0</v>
      </c>
      <c r="F214" s="124">
        <v>1</v>
      </c>
      <c r="G214" s="32">
        <v>1</v>
      </c>
      <c r="H214" s="38"/>
      <c r="I214" s="38"/>
      <c r="J214" s="38"/>
      <c r="K214" s="38"/>
      <c r="L214" s="38"/>
      <c r="M214" s="38"/>
      <c r="N214" s="38"/>
      <c r="O214" s="38"/>
      <c r="P214" s="14" t="s">
        <v>737</v>
      </c>
    </row>
    <row r="215" spans="1:17" ht="14.25" customHeight="1">
      <c r="A215" s="34" t="s">
        <v>118</v>
      </c>
      <c r="B215" s="14" t="s">
        <v>16</v>
      </c>
      <c r="C215" s="5" t="s">
        <v>299</v>
      </c>
      <c r="D215" s="78" t="s">
        <v>300</v>
      </c>
      <c r="E215" s="111">
        <v>0</v>
      </c>
      <c r="F215" s="124">
        <v>1</v>
      </c>
      <c r="G215" s="32">
        <v>1</v>
      </c>
      <c r="H215" s="38"/>
      <c r="I215" s="38"/>
      <c r="J215" s="38"/>
      <c r="K215" s="38"/>
      <c r="L215" s="38"/>
      <c r="M215" s="38"/>
      <c r="N215" s="38"/>
      <c r="O215" s="38"/>
      <c r="P215" s="14" t="s">
        <v>746</v>
      </c>
      <c r="Q215" s="15"/>
    </row>
    <row r="216" spans="1:17" ht="14.25" customHeight="1">
      <c r="A216" s="34" t="s">
        <v>118</v>
      </c>
      <c r="B216" s="15" t="s">
        <v>25</v>
      </c>
      <c r="C216" s="14" t="s">
        <v>171</v>
      </c>
      <c r="D216" s="88" t="s">
        <v>667</v>
      </c>
      <c r="E216" s="110">
        <v>0</v>
      </c>
      <c r="F216" s="124">
        <v>5.6</v>
      </c>
      <c r="G216" s="32"/>
      <c r="H216" s="38"/>
      <c r="I216" s="38"/>
      <c r="J216" s="38"/>
      <c r="K216" s="38">
        <v>1</v>
      </c>
      <c r="L216" s="38">
        <v>1</v>
      </c>
      <c r="M216" s="38"/>
      <c r="N216" s="38"/>
      <c r="O216" s="38"/>
      <c r="P216" s="14" t="s">
        <v>370</v>
      </c>
      <c r="Q216" s="15"/>
    </row>
    <row r="217" spans="1:17" ht="14.25" customHeight="1">
      <c r="A217" s="34" t="s">
        <v>118</v>
      </c>
      <c r="B217" s="15" t="s">
        <v>25</v>
      </c>
      <c r="C217" s="14" t="s">
        <v>172</v>
      </c>
      <c r="D217" s="88" t="s">
        <v>668</v>
      </c>
      <c r="E217" s="110">
        <v>0</v>
      </c>
      <c r="F217" s="124">
        <v>8</v>
      </c>
      <c r="G217" s="32"/>
      <c r="H217" s="38"/>
      <c r="I217" s="38"/>
      <c r="J217" s="38"/>
      <c r="K217" s="38"/>
      <c r="L217" s="38"/>
      <c r="M217" s="38"/>
      <c r="N217" s="38">
        <v>1</v>
      </c>
      <c r="O217" s="38"/>
      <c r="P217" s="14" t="s">
        <v>371</v>
      </c>
    </row>
    <row r="218" spans="1:17" ht="14.25" customHeight="1">
      <c r="A218" s="34" t="s">
        <v>118</v>
      </c>
      <c r="B218" s="15" t="s">
        <v>25</v>
      </c>
      <c r="C218" s="14" t="s">
        <v>307</v>
      </c>
      <c r="D218" s="88" t="s">
        <v>669</v>
      </c>
      <c r="E218" s="110">
        <v>0</v>
      </c>
      <c r="F218" s="124">
        <v>1</v>
      </c>
      <c r="G218" s="32">
        <v>1</v>
      </c>
      <c r="H218" s="38"/>
      <c r="I218" s="38"/>
      <c r="J218" s="38"/>
      <c r="K218" s="38"/>
      <c r="L218" s="38"/>
      <c r="M218" s="38"/>
      <c r="N218" s="38"/>
      <c r="O218" s="38"/>
      <c r="P218" s="14" t="s">
        <v>103</v>
      </c>
    </row>
    <row r="219" spans="1:17" ht="14.25" customHeight="1">
      <c r="A219" s="34" t="s">
        <v>118</v>
      </c>
      <c r="B219" s="15" t="s">
        <v>25</v>
      </c>
      <c r="C219" s="14" t="s">
        <v>308</v>
      </c>
      <c r="D219" s="88" t="s">
        <v>670</v>
      </c>
      <c r="E219" s="110">
        <v>0</v>
      </c>
      <c r="F219" s="124">
        <v>9</v>
      </c>
      <c r="G219" s="32"/>
      <c r="H219" s="38"/>
      <c r="I219" s="38"/>
      <c r="J219" s="38"/>
      <c r="K219" s="38"/>
      <c r="L219" s="38"/>
      <c r="M219" s="38"/>
      <c r="N219" s="38"/>
      <c r="O219" s="38">
        <v>1</v>
      </c>
      <c r="P219" s="14" t="s">
        <v>372</v>
      </c>
    </row>
    <row r="220" spans="1:17" ht="14.25" customHeight="1">
      <c r="A220" s="34" t="s">
        <v>118</v>
      </c>
      <c r="B220" s="15" t="s">
        <v>173</v>
      </c>
      <c r="C220" s="14" t="s">
        <v>206</v>
      </c>
      <c r="D220" s="88" t="s">
        <v>671</v>
      </c>
      <c r="E220" s="108">
        <v>0</v>
      </c>
      <c r="F220" s="124">
        <v>8</v>
      </c>
      <c r="G220" s="32"/>
      <c r="H220" s="38"/>
      <c r="I220" s="38"/>
      <c r="J220" s="38"/>
      <c r="K220" s="38"/>
      <c r="L220" s="38"/>
      <c r="M220" s="38"/>
      <c r="N220" s="38">
        <v>1</v>
      </c>
      <c r="O220" s="38"/>
      <c r="P220" s="15" t="s">
        <v>741</v>
      </c>
    </row>
    <row r="221" spans="1:17" s="15" customFormat="1" ht="14.25" customHeight="1">
      <c r="A221" s="34" t="s">
        <v>118</v>
      </c>
      <c r="B221" s="9" t="s">
        <v>75</v>
      </c>
      <c r="C221" s="9" t="s">
        <v>312</v>
      </c>
      <c r="D221" s="37" t="s">
        <v>137</v>
      </c>
      <c r="E221" s="108">
        <v>0</v>
      </c>
      <c r="F221" s="124">
        <v>1</v>
      </c>
      <c r="G221" s="32">
        <v>1</v>
      </c>
      <c r="H221" s="38"/>
      <c r="I221" s="38"/>
      <c r="J221" s="38"/>
      <c r="K221" s="38"/>
      <c r="L221" s="38"/>
      <c r="M221" s="38"/>
      <c r="N221" s="38"/>
      <c r="O221" s="38"/>
      <c r="P221" s="9" t="s">
        <v>747</v>
      </c>
    </row>
    <row r="222" spans="1:17" ht="14.25" customHeight="1">
      <c r="A222" s="34" t="s">
        <v>118</v>
      </c>
      <c r="B222" s="14" t="s">
        <v>54</v>
      </c>
      <c r="C222" s="14" t="s">
        <v>133</v>
      </c>
      <c r="D222" s="88" t="s">
        <v>672</v>
      </c>
      <c r="E222" s="110">
        <v>0</v>
      </c>
      <c r="F222" s="124">
        <v>1</v>
      </c>
      <c r="G222" s="32">
        <v>1</v>
      </c>
      <c r="H222" s="38"/>
      <c r="I222" s="38"/>
      <c r="J222" s="38"/>
      <c r="K222" s="38"/>
      <c r="L222" s="38"/>
      <c r="M222" s="38"/>
      <c r="N222" s="38"/>
      <c r="O222" s="38"/>
      <c r="P222" s="15" t="s">
        <v>383</v>
      </c>
    </row>
    <row r="223" spans="1:17" s="15" customFormat="1" ht="14.25" customHeight="1">
      <c r="A223" s="34" t="s">
        <v>118</v>
      </c>
      <c r="B223" s="14" t="s">
        <v>54</v>
      </c>
      <c r="C223" s="14" t="s">
        <v>59</v>
      </c>
      <c r="D223" s="88" t="s">
        <v>673</v>
      </c>
      <c r="E223" s="110">
        <v>0</v>
      </c>
      <c r="F223" s="124">
        <v>2</v>
      </c>
      <c r="G223" s="32"/>
      <c r="H223" s="38">
        <v>1</v>
      </c>
      <c r="I223" s="38"/>
      <c r="J223" s="38"/>
      <c r="K223" s="38"/>
      <c r="L223" s="38"/>
      <c r="M223" s="38"/>
      <c r="N223" s="38"/>
      <c r="O223" s="38"/>
      <c r="P223" s="15" t="s">
        <v>748</v>
      </c>
    </row>
    <row r="224" spans="1:17" ht="14.25" customHeight="1">
      <c r="A224" s="34" t="s">
        <v>118</v>
      </c>
      <c r="B224" s="14" t="s">
        <v>50</v>
      </c>
      <c r="C224" s="14" t="s">
        <v>99</v>
      </c>
      <c r="D224" s="77" t="s">
        <v>674</v>
      </c>
      <c r="E224" s="110">
        <v>0</v>
      </c>
      <c r="F224" s="124">
        <v>1</v>
      </c>
      <c r="G224" s="32">
        <v>1</v>
      </c>
      <c r="H224" s="38"/>
      <c r="I224" s="38"/>
      <c r="J224" s="38"/>
      <c r="K224" s="38"/>
      <c r="L224" s="38"/>
      <c r="M224" s="38"/>
      <c r="N224" s="38"/>
      <c r="O224" s="38"/>
      <c r="P224" s="14" t="s">
        <v>749</v>
      </c>
      <c r="Q224" s="15"/>
    </row>
    <row r="225" spans="1:34" ht="14.25" customHeight="1">
      <c r="A225" s="34" t="s">
        <v>118</v>
      </c>
      <c r="B225" s="14" t="s">
        <v>13</v>
      </c>
      <c r="C225" s="14" t="s">
        <v>393</v>
      </c>
      <c r="D225" s="78" t="s">
        <v>289</v>
      </c>
      <c r="E225" s="111">
        <v>0</v>
      </c>
      <c r="F225" s="124">
        <v>1</v>
      </c>
      <c r="G225" s="32">
        <v>1</v>
      </c>
      <c r="H225" s="38"/>
      <c r="I225" s="38"/>
      <c r="J225" s="38"/>
      <c r="K225" s="38"/>
      <c r="L225" s="38"/>
      <c r="M225" s="38"/>
      <c r="N225" s="38"/>
      <c r="O225" s="38"/>
      <c r="P225" s="14" t="s">
        <v>290</v>
      </c>
    </row>
    <row r="226" spans="1:34" ht="14.25" customHeight="1">
      <c r="A226" s="34" t="s">
        <v>118</v>
      </c>
      <c r="B226" s="14" t="s">
        <v>13</v>
      </c>
      <c r="C226" s="14" t="s">
        <v>394</v>
      </c>
      <c r="D226" s="78" t="s">
        <v>675</v>
      </c>
      <c r="E226" s="111">
        <v>0</v>
      </c>
      <c r="F226" s="124">
        <v>2</v>
      </c>
      <c r="G226" s="32"/>
      <c r="H226" s="38">
        <v>1</v>
      </c>
      <c r="I226" s="38"/>
      <c r="J226" s="38"/>
      <c r="K226" s="38"/>
      <c r="L226" s="38"/>
      <c r="M226" s="38"/>
      <c r="N226" s="38"/>
      <c r="O226" s="38"/>
      <c r="P226" s="14" t="s">
        <v>491</v>
      </c>
    </row>
    <row r="227" spans="1:34" ht="14.25" customHeight="1">
      <c r="A227" s="34" t="s">
        <v>118</v>
      </c>
      <c r="B227" s="9" t="s">
        <v>64</v>
      </c>
      <c r="C227" s="9" t="s">
        <v>398</v>
      </c>
      <c r="D227" s="37" t="s">
        <v>676</v>
      </c>
      <c r="E227" s="108">
        <v>0</v>
      </c>
      <c r="F227" s="124">
        <v>1</v>
      </c>
      <c r="G227" s="32">
        <v>1</v>
      </c>
      <c r="H227" s="38"/>
      <c r="I227" s="38"/>
      <c r="J227" s="38"/>
      <c r="K227" s="38"/>
      <c r="L227" s="38"/>
      <c r="M227" s="38"/>
      <c r="N227" s="38"/>
      <c r="O227" s="38"/>
      <c r="P227" s="9" t="s">
        <v>231</v>
      </c>
    </row>
    <row r="228" spans="1:34" ht="14.25" customHeight="1">
      <c r="A228" s="34" t="s">
        <v>118</v>
      </c>
      <c r="B228" s="14" t="s">
        <v>64</v>
      </c>
      <c r="C228" s="14" t="s">
        <v>407</v>
      </c>
      <c r="D228" s="88" t="s">
        <v>677</v>
      </c>
      <c r="E228" s="111">
        <v>0</v>
      </c>
      <c r="F228" s="128">
        <v>6</v>
      </c>
      <c r="G228" s="87"/>
      <c r="H228" s="91"/>
      <c r="I228" s="91"/>
      <c r="J228" s="91"/>
      <c r="K228" s="91"/>
      <c r="L228" s="91">
        <v>1</v>
      </c>
      <c r="M228" s="91"/>
      <c r="N228" s="91"/>
      <c r="O228" s="91"/>
      <c r="P228" s="15" t="s">
        <v>372</v>
      </c>
    </row>
    <row r="229" spans="1:34" ht="14.25" customHeight="1">
      <c r="A229" s="34" t="s">
        <v>118</v>
      </c>
      <c r="B229" s="14" t="s">
        <v>64</v>
      </c>
      <c r="C229" s="14" t="s">
        <v>399</v>
      </c>
      <c r="D229" s="88" t="s">
        <v>548</v>
      </c>
      <c r="E229" s="111">
        <v>2</v>
      </c>
      <c r="F229" s="128">
        <v>8</v>
      </c>
      <c r="G229" s="87"/>
      <c r="H229" s="91"/>
      <c r="I229" s="91"/>
      <c r="J229" s="91"/>
      <c r="K229" s="91"/>
      <c r="L229" s="91"/>
      <c r="M229" s="91"/>
      <c r="N229" s="91">
        <v>1</v>
      </c>
      <c r="O229" s="91"/>
      <c r="P229" s="15" t="s">
        <v>750</v>
      </c>
    </row>
    <row r="230" spans="1:34" ht="14.25" customHeight="1">
      <c r="A230" s="34" t="s">
        <v>118</v>
      </c>
      <c r="B230" s="14" t="s">
        <v>11</v>
      </c>
      <c r="C230" s="14" t="s">
        <v>404</v>
      </c>
      <c r="D230" s="42" t="s">
        <v>427</v>
      </c>
      <c r="E230" s="111">
        <v>0</v>
      </c>
      <c r="F230" s="128">
        <v>1</v>
      </c>
      <c r="G230" s="87">
        <v>1</v>
      </c>
      <c r="H230" s="91"/>
      <c r="I230" s="91"/>
      <c r="J230" s="91"/>
      <c r="K230" s="91"/>
      <c r="L230" s="91"/>
      <c r="M230" s="91"/>
      <c r="N230" s="91"/>
      <c r="O230" s="91"/>
      <c r="P230" s="15" t="s">
        <v>342</v>
      </c>
      <c r="Q230" s="15"/>
    </row>
    <row r="231" spans="1:34" ht="14.25" customHeight="1">
      <c r="A231" s="34" t="s">
        <v>118</v>
      </c>
      <c r="B231" s="14" t="s">
        <v>47</v>
      </c>
      <c r="C231" s="14" t="s">
        <v>408</v>
      </c>
      <c r="D231" s="78" t="s">
        <v>129</v>
      </c>
      <c r="E231" s="111">
        <v>0</v>
      </c>
      <c r="F231" s="124">
        <v>1</v>
      </c>
      <c r="G231" s="32">
        <v>1</v>
      </c>
      <c r="H231" s="38"/>
      <c r="I231" s="38"/>
      <c r="J231" s="38"/>
      <c r="K231" s="38"/>
      <c r="L231" s="38"/>
      <c r="M231" s="38"/>
      <c r="N231" s="38"/>
      <c r="O231" s="38"/>
      <c r="P231" s="14" t="s">
        <v>718</v>
      </c>
    </row>
    <row r="232" spans="1:34" s="15" customFormat="1" ht="14.25" customHeight="1">
      <c r="A232" s="34" t="s">
        <v>118</v>
      </c>
      <c r="B232" s="9" t="s">
        <v>47</v>
      </c>
      <c r="C232" s="37" t="s">
        <v>409</v>
      </c>
      <c r="D232" s="37" t="s">
        <v>130</v>
      </c>
      <c r="E232" s="110">
        <v>0</v>
      </c>
      <c r="F232" s="124">
        <v>1</v>
      </c>
      <c r="G232" s="32">
        <v>1</v>
      </c>
      <c r="H232" s="38"/>
      <c r="I232" s="38"/>
      <c r="J232" s="38"/>
      <c r="K232" s="38"/>
      <c r="L232" s="38"/>
      <c r="M232" s="38"/>
      <c r="N232" s="38"/>
      <c r="O232" s="38"/>
      <c r="P232" s="9" t="s">
        <v>751</v>
      </c>
    </row>
    <row r="233" spans="1:34" ht="14.25" customHeight="1">
      <c r="A233" s="34" t="s">
        <v>118</v>
      </c>
      <c r="B233" s="44" t="s">
        <v>180</v>
      </c>
      <c r="C233" s="44" t="s">
        <v>412</v>
      </c>
      <c r="D233" s="82" t="s">
        <v>376</v>
      </c>
      <c r="E233" s="118">
        <v>0</v>
      </c>
      <c r="F233" s="124">
        <v>5</v>
      </c>
      <c r="G233" s="32"/>
      <c r="H233" s="38"/>
      <c r="I233" s="38"/>
      <c r="J233" s="38"/>
      <c r="K233" s="38">
        <v>1</v>
      </c>
      <c r="L233" s="38"/>
      <c r="M233" s="38"/>
      <c r="N233" s="38"/>
      <c r="O233" s="38"/>
      <c r="P233" s="44" t="s">
        <v>752</v>
      </c>
    </row>
    <row r="234" spans="1:34" ht="14.25" customHeight="1">
      <c r="A234" s="34" t="s">
        <v>118</v>
      </c>
      <c r="B234" s="15" t="s">
        <v>180</v>
      </c>
      <c r="C234" s="82" t="s">
        <v>413</v>
      </c>
      <c r="D234" s="88" t="s">
        <v>378</v>
      </c>
      <c r="E234" s="110">
        <v>0</v>
      </c>
      <c r="F234" s="124">
        <v>1</v>
      </c>
      <c r="G234" s="32">
        <v>1</v>
      </c>
      <c r="H234" s="38"/>
      <c r="I234" s="38"/>
      <c r="J234" s="38"/>
      <c r="K234" s="38"/>
      <c r="L234" s="38"/>
      <c r="M234" s="38"/>
      <c r="N234" s="38"/>
      <c r="O234" s="38"/>
      <c r="P234" s="15" t="s">
        <v>78</v>
      </c>
    </row>
    <row r="235" spans="1:34" ht="14.25" customHeight="1">
      <c r="A235" s="34" t="s">
        <v>118</v>
      </c>
      <c r="B235" s="14" t="s">
        <v>81</v>
      </c>
      <c r="C235" s="82" t="s">
        <v>421</v>
      </c>
      <c r="D235" s="77" t="s">
        <v>678</v>
      </c>
      <c r="E235" s="110">
        <v>0</v>
      </c>
      <c r="F235" s="124">
        <v>5</v>
      </c>
      <c r="G235" s="32"/>
      <c r="H235" s="38"/>
      <c r="I235" s="38"/>
      <c r="J235" s="38"/>
      <c r="K235" s="38">
        <v>1</v>
      </c>
      <c r="L235" s="38"/>
      <c r="M235" s="38"/>
      <c r="N235" s="38"/>
      <c r="O235" s="38"/>
      <c r="P235" s="14" t="s">
        <v>753</v>
      </c>
    </row>
    <row r="236" spans="1:34" ht="14.25" customHeight="1">
      <c r="A236" s="60" t="s">
        <v>118</v>
      </c>
      <c r="B236" s="14" t="s">
        <v>39</v>
      </c>
      <c r="C236" s="14" t="s">
        <v>43</v>
      </c>
      <c r="D236" s="77" t="s">
        <v>496</v>
      </c>
      <c r="E236" s="110">
        <v>0</v>
      </c>
      <c r="F236" s="124">
        <v>1</v>
      </c>
      <c r="G236" s="32">
        <v>1</v>
      </c>
      <c r="H236" s="61"/>
      <c r="I236" s="61"/>
      <c r="J236" s="61"/>
      <c r="K236" s="61"/>
      <c r="L236" s="61"/>
      <c r="M236" s="61"/>
      <c r="N236" s="61"/>
      <c r="O236" s="61"/>
      <c r="P236" s="67" t="s">
        <v>265</v>
      </c>
    </row>
    <row r="237" spans="1:34" ht="14.25" customHeight="1">
      <c r="A237" s="60" t="s">
        <v>118</v>
      </c>
      <c r="B237" s="14" t="s">
        <v>39</v>
      </c>
      <c r="C237" s="14" t="s">
        <v>44</v>
      </c>
      <c r="D237" s="77" t="s">
        <v>497</v>
      </c>
      <c r="E237" s="110">
        <v>0</v>
      </c>
      <c r="F237" s="124">
        <v>1</v>
      </c>
      <c r="G237" s="32">
        <v>1</v>
      </c>
      <c r="H237" s="61"/>
      <c r="I237" s="61"/>
      <c r="J237" s="61"/>
      <c r="K237" s="61"/>
      <c r="L237" s="61"/>
      <c r="M237" s="61"/>
      <c r="N237" s="61"/>
      <c r="O237" s="61"/>
      <c r="P237" s="82" t="s">
        <v>265</v>
      </c>
    </row>
    <row r="238" spans="1:34" s="75" customFormat="1" ht="14.25" customHeight="1">
      <c r="A238" s="34" t="s">
        <v>118</v>
      </c>
      <c r="B238" s="9" t="s">
        <v>134</v>
      </c>
      <c r="C238" s="9" t="s">
        <v>135</v>
      </c>
      <c r="D238" s="46" t="s">
        <v>485</v>
      </c>
      <c r="E238" s="117">
        <v>0</v>
      </c>
      <c r="F238" s="124">
        <v>1</v>
      </c>
      <c r="G238" s="30">
        <v>1</v>
      </c>
      <c r="H238" s="30"/>
      <c r="I238" s="30"/>
      <c r="J238" s="30"/>
      <c r="K238" s="30"/>
      <c r="L238" s="30"/>
      <c r="M238" s="32"/>
      <c r="N238" s="30"/>
      <c r="O238" s="30"/>
      <c r="P238" s="66" t="s">
        <v>551</v>
      </c>
      <c r="R238" s="74"/>
      <c r="S238" s="74"/>
      <c r="T238" s="74"/>
      <c r="U238" s="74"/>
      <c r="V238" s="74"/>
      <c r="W238" s="74"/>
      <c r="X238" s="74"/>
      <c r="Y238" s="74"/>
      <c r="Z238" s="74"/>
      <c r="AA238" s="74"/>
      <c r="AB238" s="74"/>
      <c r="AC238" s="74"/>
      <c r="AD238" s="74"/>
      <c r="AE238" s="74"/>
      <c r="AF238" s="74"/>
      <c r="AG238" s="74"/>
      <c r="AH238" s="74"/>
    </row>
    <row r="239" spans="1:34" s="75" customFormat="1" ht="14.25" customHeight="1">
      <c r="A239" s="34" t="s">
        <v>118</v>
      </c>
      <c r="B239" s="75" t="s">
        <v>60</v>
      </c>
      <c r="C239" s="39" t="s">
        <v>518</v>
      </c>
      <c r="D239" s="70" t="s">
        <v>526</v>
      </c>
      <c r="E239" s="112">
        <v>0</v>
      </c>
      <c r="F239" s="124">
        <v>1</v>
      </c>
      <c r="G239" s="32">
        <v>1</v>
      </c>
      <c r="H239" s="63"/>
      <c r="I239" s="63"/>
      <c r="J239" s="63"/>
      <c r="K239" s="63"/>
      <c r="L239" s="63"/>
      <c r="M239" s="63"/>
      <c r="N239" s="63"/>
      <c r="O239" s="63"/>
      <c r="P239" s="1" t="s">
        <v>499</v>
      </c>
    </row>
    <row r="240" spans="1:34" s="75" customFormat="1" ht="14.25" customHeight="1">
      <c r="A240" s="34" t="s">
        <v>118</v>
      </c>
      <c r="B240" s="75" t="s">
        <v>60</v>
      </c>
      <c r="C240" s="39" t="s">
        <v>520</v>
      </c>
      <c r="D240" s="70" t="s">
        <v>679</v>
      </c>
      <c r="E240" s="112">
        <v>0</v>
      </c>
      <c r="F240" s="124">
        <v>1</v>
      </c>
      <c r="G240" s="32">
        <v>1</v>
      </c>
      <c r="H240" s="63"/>
      <c r="I240" s="63"/>
      <c r="J240" s="63"/>
      <c r="K240" s="63"/>
      <c r="L240" s="63"/>
      <c r="M240" s="63"/>
      <c r="N240" s="63"/>
      <c r="O240" s="63"/>
      <c r="P240" s="1" t="s">
        <v>552</v>
      </c>
    </row>
    <row r="241" spans="1:16" s="75" customFormat="1" ht="14.25" customHeight="1">
      <c r="A241" s="34" t="s">
        <v>118</v>
      </c>
      <c r="B241" s="75" t="s">
        <v>60</v>
      </c>
      <c r="C241" s="39" t="s">
        <v>521</v>
      </c>
      <c r="D241" s="70" t="s">
        <v>508</v>
      </c>
      <c r="E241" s="112">
        <v>0</v>
      </c>
      <c r="F241" s="124">
        <v>1</v>
      </c>
      <c r="G241" s="32">
        <v>1</v>
      </c>
      <c r="H241" s="63"/>
      <c r="I241" s="63"/>
      <c r="J241" s="63"/>
      <c r="K241" s="63"/>
      <c r="L241" s="63"/>
      <c r="M241" s="63"/>
      <c r="N241" s="63"/>
      <c r="O241" s="63"/>
      <c r="P241" s="1" t="s">
        <v>509</v>
      </c>
    </row>
    <row r="242" spans="1:16" ht="14.25" customHeight="1">
      <c r="E242" s="15"/>
    </row>
    <row r="243" spans="1:16" ht="14.25" customHeight="1">
      <c r="E243" s="15"/>
    </row>
    <row r="244" spans="1:16" ht="14.25" customHeight="1">
      <c r="E244" s="15"/>
    </row>
    <row r="245" spans="1:16" ht="14.25" customHeight="1">
      <c r="E245" s="15"/>
    </row>
    <row r="246" spans="1:16" ht="14.25" customHeight="1">
      <c r="E246" s="15"/>
    </row>
    <row r="247" spans="1:16" ht="14.25" customHeight="1">
      <c r="E247" s="15"/>
    </row>
    <row r="248" spans="1:16" ht="14.25" customHeight="1">
      <c r="E248" s="15"/>
    </row>
    <row r="249" spans="1:16" ht="14.25" customHeight="1">
      <c r="E249" s="15"/>
    </row>
    <row r="250" spans="1:16" ht="14.25" customHeight="1">
      <c r="E250" s="15"/>
    </row>
    <row r="251" spans="1:16" ht="14.25" customHeight="1">
      <c r="E251" s="15"/>
    </row>
    <row r="252" spans="1:16" ht="14.25" customHeight="1">
      <c r="E252" s="15"/>
    </row>
    <row r="253" spans="1:16" ht="14.25" customHeight="1">
      <c r="E253" s="15"/>
    </row>
    <row r="254" spans="1:16" ht="14.25" customHeight="1">
      <c r="E254" s="15"/>
    </row>
    <row r="255" spans="1:16" ht="14.25" customHeight="1">
      <c r="E255" s="15"/>
    </row>
    <row r="256" spans="1:16" ht="14.25" customHeight="1">
      <c r="E256" s="15"/>
    </row>
    <row r="257" spans="5:5" ht="14.25" customHeight="1">
      <c r="E257" s="15"/>
    </row>
    <row r="258" spans="5:5" ht="14.25" customHeight="1">
      <c r="E258" s="15"/>
    </row>
    <row r="259" spans="5:5" ht="14.25" customHeight="1">
      <c r="E259" s="15"/>
    </row>
    <row r="260" spans="5:5" ht="14.25" customHeight="1">
      <c r="E260" s="15"/>
    </row>
    <row r="261" spans="5:5" ht="14.25" customHeight="1">
      <c r="E261" s="15"/>
    </row>
    <row r="262" spans="5:5" ht="14.25" customHeight="1">
      <c r="E262" s="15"/>
    </row>
    <row r="263" spans="5:5" ht="14.25" customHeight="1">
      <c r="E263" s="15"/>
    </row>
    <row r="264" spans="5:5" ht="14.25" customHeight="1">
      <c r="E264" s="15"/>
    </row>
    <row r="265" spans="5:5" ht="14.25" customHeight="1">
      <c r="E265" s="15"/>
    </row>
    <row r="266" spans="5:5" ht="14.25" customHeight="1">
      <c r="E266" s="15"/>
    </row>
    <row r="267" spans="5:5" ht="14.25" customHeight="1">
      <c r="E267" s="15"/>
    </row>
    <row r="268" spans="5:5" ht="14.25" customHeight="1">
      <c r="E268" s="15"/>
    </row>
    <row r="269" spans="5:5" ht="14.25" customHeight="1">
      <c r="E269" s="15"/>
    </row>
    <row r="270" spans="5:5" ht="14.25" customHeight="1">
      <c r="E270" s="15"/>
    </row>
    <row r="271" spans="5:5" ht="14.25" customHeight="1">
      <c r="E271" s="15"/>
    </row>
    <row r="272" spans="5:5" ht="14.25" customHeight="1">
      <c r="E272" s="15"/>
    </row>
    <row r="273" spans="5:5" ht="14.25" customHeight="1">
      <c r="E273" s="15"/>
    </row>
    <row r="274" spans="5:5" ht="14.25" customHeight="1">
      <c r="E274" s="15"/>
    </row>
    <row r="275" spans="5:5" ht="14.25" customHeight="1">
      <c r="E275" s="15"/>
    </row>
    <row r="276" spans="5:5" ht="14.25" customHeight="1">
      <c r="E276" s="15"/>
    </row>
    <row r="277" spans="5:5" ht="14.25" customHeight="1">
      <c r="E277" s="15"/>
    </row>
    <row r="278" spans="5:5" ht="14.25" customHeight="1">
      <c r="E278" s="15"/>
    </row>
    <row r="279" spans="5:5" ht="14.25" customHeight="1">
      <c r="E279" s="15"/>
    </row>
    <row r="280" spans="5:5" ht="14.25" customHeight="1">
      <c r="E280" s="15"/>
    </row>
    <row r="281" spans="5:5" ht="14.25" customHeight="1">
      <c r="E281" s="15"/>
    </row>
    <row r="282" spans="5:5" ht="14.25" customHeight="1">
      <c r="E282" s="15"/>
    </row>
    <row r="283" spans="5:5" ht="14.25" customHeight="1">
      <c r="E283" s="15"/>
    </row>
    <row r="284" spans="5:5" ht="14.25" customHeight="1">
      <c r="E284" s="15"/>
    </row>
    <row r="285" spans="5:5" ht="14.25" customHeight="1">
      <c r="E285" s="15"/>
    </row>
    <row r="286" spans="5:5" ht="14.25" customHeight="1">
      <c r="E286" s="15"/>
    </row>
    <row r="287" spans="5:5" ht="14.25" customHeight="1">
      <c r="E287" s="15"/>
    </row>
    <row r="288" spans="5:5" ht="14.25" customHeight="1">
      <c r="E288" s="15"/>
    </row>
    <row r="289" spans="5:5" ht="14.25" customHeight="1">
      <c r="E289" s="15"/>
    </row>
    <row r="290" spans="5:5" ht="14.25" customHeight="1">
      <c r="E290" s="15"/>
    </row>
    <row r="291" spans="5:5" ht="14.25" customHeight="1">
      <c r="E291" s="15"/>
    </row>
    <row r="292" spans="5:5" ht="14.25" customHeight="1">
      <c r="E292" s="15"/>
    </row>
    <row r="293" spans="5:5" ht="14.25" customHeight="1">
      <c r="E293" s="15"/>
    </row>
    <row r="294" spans="5:5" ht="14.25" customHeight="1">
      <c r="E294" s="15"/>
    </row>
    <row r="295" spans="5:5" ht="14.25" customHeight="1">
      <c r="E295" s="15"/>
    </row>
    <row r="296" spans="5:5" ht="14.25" customHeight="1">
      <c r="E296" s="15"/>
    </row>
    <row r="297" spans="5:5" ht="14.25" customHeight="1">
      <c r="E297" s="15"/>
    </row>
    <row r="298" spans="5:5" ht="14.25" customHeight="1">
      <c r="E298" s="15"/>
    </row>
    <row r="299" spans="5:5" ht="14.25" customHeight="1">
      <c r="E299" s="15"/>
    </row>
    <row r="300" spans="5:5" ht="14.25" customHeight="1">
      <c r="E300" s="15"/>
    </row>
    <row r="301" spans="5:5" ht="14.25" customHeight="1">
      <c r="E301" s="15"/>
    </row>
    <row r="302" spans="5:5" ht="14.25" customHeight="1">
      <c r="E302" s="15"/>
    </row>
    <row r="303" spans="5:5" ht="14.25" customHeight="1">
      <c r="E303" s="15"/>
    </row>
    <row r="304" spans="5:5" ht="14.25" customHeight="1">
      <c r="E304" s="15"/>
    </row>
    <row r="305" spans="5:5" ht="14.25" customHeight="1">
      <c r="E305" s="15"/>
    </row>
    <row r="306" spans="5:5" ht="14.25" customHeight="1">
      <c r="E306" s="15"/>
    </row>
    <row r="307" spans="5:5" ht="14.25" customHeight="1">
      <c r="E307" s="15"/>
    </row>
    <row r="308" spans="5:5" ht="14.25" customHeight="1">
      <c r="E308" s="15"/>
    </row>
    <row r="309" spans="5:5" ht="14.25" customHeight="1">
      <c r="E309" s="15"/>
    </row>
    <row r="310" spans="5:5" ht="14.25" customHeight="1">
      <c r="E310" s="15"/>
    </row>
    <row r="311" spans="5:5" ht="14.25" customHeight="1">
      <c r="E311" s="15"/>
    </row>
    <row r="312" spans="5:5" ht="14.25" customHeight="1">
      <c r="E312" s="15"/>
    </row>
    <row r="313" spans="5:5" ht="14.25" customHeight="1">
      <c r="E313" s="15"/>
    </row>
    <row r="314" spans="5:5" ht="14.25" customHeight="1">
      <c r="E314" s="15"/>
    </row>
    <row r="315" spans="5:5" ht="14.25" customHeight="1">
      <c r="E315" s="15"/>
    </row>
    <row r="316" spans="5:5" ht="14.25" customHeight="1">
      <c r="E316" s="15"/>
    </row>
    <row r="317" spans="5:5" ht="14.25" customHeight="1">
      <c r="E317" s="15"/>
    </row>
    <row r="318" spans="5:5" ht="14.25" customHeight="1">
      <c r="E318" s="15"/>
    </row>
    <row r="319" spans="5:5" ht="14.25" customHeight="1">
      <c r="E319" s="15"/>
    </row>
    <row r="320" spans="5:5" ht="14.25" customHeight="1">
      <c r="E320" s="15"/>
    </row>
    <row r="321" spans="5:5" ht="14.25" customHeight="1">
      <c r="E321" s="15"/>
    </row>
    <row r="322" spans="5:5" ht="14.25" customHeight="1">
      <c r="E322" s="15"/>
    </row>
    <row r="323" spans="5:5" ht="14.25" customHeight="1">
      <c r="E323" s="15"/>
    </row>
    <row r="324" spans="5:5" ht="14.25" customHeight="1">
      <c r="E324" s="15"/>
    </row>
    <row r="325" spans="5:5" ht="14.25" customHeight="1">
      <c r="E325" s="15"/>
    </row>
    <row r="326" spans="5:5" ht="14.25" customHeight="1">
      <c r="E326" s="15"/>
    </row>
    <row r="327" spans="5:5" ht="14.25" customHeight="1">
      <c r="E327" s="15"/>
    </row>
    <row r="328" spans="5:5" ht="14.25" customHeight="1">
      <c r="E328" s="15"/>
    </row>
    <row r="329" spans="5:5" ht="14.25" customHeight="1">
      <c r="E329" s="15"/>
    </row>
    <row r="330" spans="5:5" ht="14.25" customHeight="1">
      <c r="E330" s="15"/>
    </row>
    <row r="331" spans="5:5" ht="14.25" customHeight="1">
      <c r="E331" s="15"/>
    </row>
    <row r="332" spans="5:5" ht="14.25" customHeight="1">
      <c r="E332" s="15"/>
    </row>
    <row r="333" spans="5:5" ht="14.25" customHeight="1">
      <c r="E333" s="15"/>
    </row>
    <row r="334" spans="5:5" ht="14.25" customHeight="1">
      <c r="E334" s="15"/>
    </row>
    <row r="335" spans="5:5" ht="14.25" customHeight="1">
      <c r="E335" s="15"/>
    </row>
    <row r="336" spans="5:5" ht="14.25" customHeight="1">
      <c r="E336" s="15"/>
    </row>
    <row r="337" spans="5:5" ht="14.25" customHeight="1">
      <c r="E337" s="15"/>
    </row>
    <row r="338" spans="5:5" ht="14.25" customHeight="1">
      <c r="E338" s="15"/>
    </row>
    <row r="339" spans="5:5" ht="14.25" customHeight="1">
      <c r="E339" s="15"/>
    </row>
    <row r="340" spans="5:5" ht="14.25" customHeight="1">
      <c r="E340" s="15"/>
    </row>
    <row r="341" spans="5:5" ht="14.25" customHeight="1">
      <c r="E341" s="15"/>
    </row>
    <row r="342" spans="5:5" ht="14.25" customHeight="1">
      <c r="E342" s="15"/>
    </row>
    <row r="343" spans="5:5" ht="14.25" customHeight="1">
      <c r="E343" s="15"/>
    </row>
    <row r="344" spans="5:5" ht="14.25" customHeight="1">
      <c r="E344" s="15"/>
    </row>
    <row r="345" spans="5:5" ht="14.25" customHeight="1">
      <c r="E345" s="15"/>
    </row>
    <row r="346" spans="5:5" ht="14.25" customHeight="1">
      <c r="E346" s="15"/>
    </row>
    <row r="347" spans="5:5" ht="14.25" customHeight="1">
      <c r="E347" s="15"/>
    </row>
    <row r="348" spans="5:5" ht="14.25" customHeight="1">
      <c r="E348" s="15"/>
    </row>
    <row r="349" spans="5:5" ht="14.25" customHeight="1">
      <c r="E349" s="15"/>
    </row>
    <row r="350" spans="5:5" ht="14.25" customHeight="1">
      <c r="E350" s="15"/>
    </row>
    <row r="351" spans="5:5" ht="14.25" customHeight="1">
      <c r="E351" s="15"/>
    </row>
    <row r="352" spans="5:5" ht="14.25" customHeight="1">
      <c r="E352" s="15"/>
    </row>
    <row r="353" spans="5:5" ht="14.25" customHeight="1">
      <c r="E353" s="15"/>
    </row>
    <row r="354" spans="5:5" ht="14.25" customHeight="1">
      <c r="E354" s="15"/>
    </row>
    <row r="355" spans="5:5" ht="14.25" customHeight="1">
      <c r="E355" s="15"/>
    </row>
    <row r="356" spans="5:5" ht="14.25" customHeight="1">
      <c r="E356" s="15"/>
    </row>
    <row r="357" spans="5:5" ht="14.25" customHeight="1">
      <c r="E357" s="15"/>
    </row>
    <row r="358" spans="5:5" ht="14.25" customHeight="1">
      <c r="E358" s="15"/>
    </row>
    <row r="359" spans="5:5" ht="14.25" customHeight="1">
      <c r="E359" s="15"/>
    </row>
    <row r="360" spans="5:5" ht="14.25" customHeight="1">
      <c r="E360" s="15"/>
    </row>
    <row r="361" spans="5:5" ht="14.25" customHeight="1">
      <c r="E361" s="15"/>
    </row>
    <row r="362" spans="5:5" ht="14.25" customHeight="1">
      <c r="E362" s="15"/>
    </row>
    <row r="363" spans="5:5" ht="14.25" customHeight="1">
      <c r="E363" s="15"/>
    </row>
    <row r="364" spans="5:5" ht="14.25" customHeight="1">
      <c r="E364" s="15"/>
    </row>
    <row r="365" spans="5:5" ht="14.25" customHeight="1">
      <c r="E365" s="15"/>
    </row>
    <row r="366" spans="5:5" ht="14.25" customHeight="1">
      <c r="E366" s="15"/>
    </row>
    <row r="367" spans="5:5" ht="14.25" customHeight="1">
      <c r="E367" s="15"/>
    </row>
    <row r="368" spans="5:5" ht="14.25" customHeight="1">
      <c r="E368" s="15"/>
    </row>
    <row r="369" spans="5:5" ht="14.25" customHeight="1">
      <c r="E369" s="15"/>
    </row>
    <row r="370" spans="5:5" ht="14.25" customHeight="1">
      <c r="E370" s="15"/>
    </row>
    <row r="371" spans="5:5" ht="14.25" customHeight="1">
      <c r="E371" s="15"/>
    </row>
    <row r="372" spans="5:5" ht="14.25" customHeight="1">
      <c r="E372" s="15"/>
    </row>
    <row r="373" spans="5:5" ht="14.25" customHeight="1">
      <c r="E373" s="15"/>
    </row>
    <row r="374" spans="5:5" ht="14.25" customHeight="1">
      <c r="E374" s="15"/>
    </row>
    <row r="375" spans="5:5" ht="14.25" customHeight="1">
      <c r="E375" s="15"/>
    </row>
    <row r="376" spans="5:5" ht="14.25" customHeight="1">
      <c r="E376" s="15"/>
    </row>
    <row r="377" spans="5:5" ht="14.25" customHeight="1">
      <c r="E377" s="15"/>
    </row>
    <row r="378" spans="5:5" ht="14.25" customHeight="1">
      <c r="E378" s="15"/>
    </row>
    <row r="379" spans="5:5" ht="14.25" customHeight="1">
      <c r="E379" s="15"/>
    </row>
    <row r="380" spans="5:5" ht="14.25" customHeight="1">
      <c r="E380" s="15"/>
    </row>
    <row r="381" spans="5:5" ht="14.25" customHeight="1">
      <c r="E381" s="15"/>
    </row>
    <row r="382" spans="5:5" ht="14.25" customHeight="1">
      <c r="E382" s="15"/>
    </row>
    <row r="383" spans="5:5" ht="14.25" customHeight="1">
      <c r="E383" s="15"/>
    </row>
    <row r="384" spans="5:5" ht="14.25" customHeight="1">
      <c r="E384" s="15"/>
    </row>
    <row r="385" spans="5:5" ht="14.25" customHeight="1">
      <c r="E385" s="15"/>
    </row>
    <row r="386" spans="5:5" ht="14.25" customHeight="1">
      <c r="E386" s="15"/>
    </row>
    <row r="387" spans="5:5" ht="14.25" customHeight="1">
      <c r="E387" s="15"/>
    </row>
    <row r="388" spans="5:5" ht="14.25" customHeight="1">
      <c r="E388" s="15"/>
    </row>
    <row r="389" spans="5:5" ht="14.25" customHeight="1">
      <c r="E389" s="15"/>
    </row>
    <row r="390" spans="5:5" ht="14.25" customHeight="1">
      <c r="E390" s="15"/>
    </row>
    <row r="391" spans="5:5" ht="14.25" customHeight="1">
      <c r="E391" s="15"/>
    </row>
    <row r="392" spans="5:5" ht="14.25" customHeight="1">
      <c r="E392" s="15"/>
    </row>
    <row r="393" spans="5:5" ht="14.25" customHeight="1">
      <c r="E393" s="15"/>
    </row>
    <row r="394" spans="5:5" ht="14.25" customHeight="1">
      <c r="E394" s="15"/>
    </row>
    <row r="395" spans="5:5" ht="14.25" customHeight="1">
      <c r="E395" s="15"/>
    </row>
    <row r="396" spans="5:5" ht="14.25" customHeight="1">
      <c r="E396" s="15"/>
    </row>
    <row r="397" spans="5:5" ht="14.25" customHeight="1">
      <c r="E397" s="15"/>
    </row>
    <row r="398" spans="5:5" ht="14.25" customHeight="1">
      <c r="E398" s="15"/>
    </row>
    <row r="399" spans="5:5" ht="14.25" customHeight="1">
      <c r="E399" s="15"/>
    </row>
    <row r="400" spans="5:5" ht="14.25" customHeight="1">
      <c r="E400" s="15"/>
    </row>
    <row r="401" spans="5:5" ht="14.25" customHeight="1">
      <c r="E401" s="15"/>
    </row>
    <row r="402" spans="5:5" ht="14.25" customHeight="1">
      <c r="E402" s="15"/>
    </row>
    <row r="403" spans="5:5" ht="14.25" customHeight="1">
      <c r="E403" s="15"/>
    </row>
    <row r="404" spans="5:5" ht="14.25" customHeight="1">
      <c r="E404" s="15"/>
    </row>
    <row r="405" spans="5:5" ht="14.25" customHeight="1">
      <c r="E405" s="15"/>
    </row>
    <row r="406" spans="5:5" ht="14.25" customHeight="1">
      <c r="E406" s="15"/>
    </row>
    <row r="407" spans="5:5" ht="14.25" customHeight="1">
      <c r="E407" s="15"/>
    </row>
    <row r="408" spans="5:5" ht="14.25" customHeight="1">
      <c r="E408" s="15"/>
    </row>
    <row r="409" spans="5:5" ht="14.25" customHeight="1">
      <c r="E409" s="15"/>
    </row>
    <row r="410" spans="5:5" ht="14.25" customHeight="1">
      <c r="E410" s="15"/>
    </row>
    <row r="411" spans="5:5" ht="14.25" customHeight="1">
      <c r="E411" s="15"/>
    </row>
    <row r="412" spans="5:5" ht="14.25" customHeight="1">
      <c r="E412" s="15"/>
    </row>
    <row r="413" spans="5:5" ht="14.25" customHeight="1">
      <c r="E413" s="15"/>
    </row>
    <row r="414" spans="5:5" ht="14.25" customHeight="1">
      <c r="E414" s="15"/>
    </row>
    <row r="415" spans="5:5" ht="14.25" customHeight="1">
      <c r="E415" s="15"/>
    </row>
    <row r="416" spans="5:5" ht="14.25" customHeight="1">
      <c r="E416" s="15"/>
    </row>
    <row r="417" spans="5:5" ht="14.25" customHeight="1">
      <c r="E417" s="15"/>
    </row>
    <row r="418" spans="5:5" ht="14.25" customHeight="1">
      <c r="E418" s="15"/>
    </row>
    <row r="419" spans="5:5" ht="14.25" customHeight="1">
      <c r="E419" s="15"/>
    </row>
    <row r="420" spans="5:5" ht="14.25" customHeight="1">
      <c r="E420" s="15"/>
    </row>
    <row r="421" spans="5:5" ht="14.25" customHeight="1">
      <c r="E421" s="15"/>
    </row>
    <row r="422" spans="5:5" ht="14.25" customHeight="1">
      <c r="E422" s="15"/>
    </row>
    <row r="423" spans="5:5" ht="14.25" customHeight="1">
      <c r="E423" s="15"/>
    </row>
    <row r="424" spans="5:5" ht="14.25" customHeight="1">
      <c r="E424" s="15"/>
    </row>
    <row r="425" spans="5:5" ht="14.25" customHeight="1">
      <c r="E425" s="15"/>
    </row>
    <row r="426" spans="5:5" ht="14.25" customHeight="1">
      <c r="E426" s="15"/>
    </row>
    <row r="427" spans="5:5" ht="14.25" customHeight="1">
      <c r="E427" s="15"/>
    </row>
    <row r="428" spans="5:5" ht="14.25" customHeight="1">
      <c r="E428" s="15"/>
    </row>
    <row r="429" spans="5:5" ht="14.25" customHeight="1">
      <c r="E429" s="15"/>
    </row>
    <row r="430" spans="5:5" ht="14.25" customHeight="1">
      <c r="E430" s="15"/>
    </row>
    <row r="431" spans="5:5" ht="14.25" customHeight="1">
      <c r="E431" s="15"/>
    </row>
    <row r="432" spans="5:5" ht="14.25" customHeight="1">
      <c r="E432" s="15"/>
    </row>
    <row r="433" spans="5:5" ht="14.25" customHeight="1">
      <c r="E433" s="15"/>
    </row>
    <row r="434" spans="5:5" ht="14.25" customHeight="1">
      <c r="E434" s="15"/>
    </row>
    <row r="435" spans="5:5" ht="14.25" customHeight="1">
      <c r="E435" s="15"/>
    </row>
    <row r="436" spans="5:5" ht="14.25" customHeight="1">
      <c r="E436" s="15"/>
    </row>
    <row r="437" spans="5:5" ht="14.25" customHeight="1">
      <c r="E437" s="15"/>
    </row>
    <row r="438" spans="5:5" ht="14.25" customHeight="1">
      <c r="E438" s="15"/>
    </row>
    <row r="439" spans="5:5" ht="14.25" customHeight="1">
      <c r="E439" s="15"/>
    </row>
    <row r="440" spans="5:5" ht="14.25" customHeight="1">
      <c r="E440" s="15"/>
    </row>
    <row r="441" spans="5:5" ht="14.25" customHeight="1">
      <c r="E441" s="15"/>
    </row>
    <row r="442" spans="5:5" ht="14.25" customHeight="1">
      <c r="E442" s="15"/>
    </row>
    <row r="443" spans="5:5" ht="14.25" customHeight="1">
      <c r="E443" s="15"/>
    </row>
    <row r="444" spans="5:5" ht="14.25" customHeight="1">
      <c r="E444" s="15"/>
    </row>
    <row r="445" spans="5:5" ht="14.25" customHeight="1">
      <c r="E445" s="15"/>
    </row>
    <row r="446" spans="5:5" ht="14.25" customHeight="1">
      <c r="E446" s="15"/>
    </row>
    <row r="447" spans="5:5" ht="14.25" customHeight="1">
      <c r="E447" s="15"/>
    </row>
    <row r="448" spans="5:5" ht="14.25" customHeight="1">
      <c r="E448" s="15"/>
    </row>
    <row r="449" spans="5:5" ht="14.25" customHeight="1">
      <c r="E449" s="15"/>
    </row>
    <row r="450" spans="5:5" ht="14.25" customHeight="1">
      <c r="E450" s="15"/>
    </row>
    <row r="451" spans="5:5" ht="14.25" customHeight="1">
      <c r="E451" s="15"/>
    </row>
    <row r="452" spans="5:5" ht="14.25" customHeight="1">
      <c r="E452" s="15"/>
    </row>
    <row r="453" spans="5:5" ht="14.25" customHeight="1">
      <c r="E453" s="15"/>
    </row>
    <row r="454" spans="5:5" ht="14.25" customHeight="1">
      <c r="E454" s="15"/>
    </row>
    <row r="455" spans="5:5" ht="14.25" customHeight="1">
      <c r="E455" s="15"/>
    </row>
    <row r="456" spans="5:5" ht="14.25" customHeight="1">
      <c r="E456" s="15"/>
    </row>
    <row r="457" spans="5:5" ht="14.25" customHeight="1">
      <c r="E457" s="15"/>
    </row>
    <row r="458" spans="5:5" ht="14.25" customHeight="1">
      <c r="E458" s="15"/>
    </row>
    <row r="459" spans="5:5" ht="14.25" customHeight="1">
      <c r="E459" s="15"/>
    </row>
    <row r="460" spans="5:5" ht="14.25" customHeight="1">
      <c r="E460" s="15"/>
    </row>
    <row r="461" spans="5:5" ht="14.25" customHeight="1">
      <c r="E461" s="15"/>
    </row>
    <row r="462" spans="5:5" ht="14.25" customHeight="1">
      <c r="E462" s="15"/>
    </row>
    <row r="463" spans="5:5" ht="14.25" customHeight="1">
      <c r="E463" s="15"/>
    </row>
    <row r="464" spans="5:5" ht="14.25" customHeight="1">
      <c r="E464" s="15"/>
    </row>
    <row r="465" spans="5:5" ht="14.25" customHeight="1">
      <c r="E465" s="15"/>
    </row>
    <row r="466" spans="5:5" ht="14.25" customHeight="1">
      <c r="E466" s="15"/>
    </row>
    <row r="467" spans="5:5" ht="14.25" customHeight="1">
      <c r="E467" s="15"/>
    </row>
    <row r="468" spans="5:5" ht="14.25" customHeight="1">
      <c r="E468" s="15"/>
    </row>
    <row r="469" spans="5:5" ht="14.25" customHeight="1">
      <c r="E469" s="15"/>
    </row>
    <row r="470" spans="5:5" ht="14.25" customHeight="1">
      <c r="E470" s="15"/>
    </row>
    <row r="471" spans="5:5" ht="14.25" customHeight="1">
      <c r="E471" s="15"/>
    </row>
    <row r="472" spans="5:5" ht="14.25" customHeight="1">
      <c r="E472" s="15"/>
    </row>
    <row r="473" spans="5:5" ht="14.25" customHeight="1">
      <c r="E473" s="15"/>
    </row>
    <row r="474" spans="5:5" ht="14.25" customHeight="1">
      <c r="E474" s="15"/>
    </row>
    <row r="475" spans="5:5" ht="14.25" customHeight="1">
      <c r="E475" s="15"/>
    </row>
    <row r="476" spans="5:5" ht="14.25" customHeight="1">
      <c r="E476" s="15"/>
    </row>
    <row r="477" spans="5:5" ht="14.25" customHeight="1">
      <c r="E477" s="15"/>
    </row>
    <row r="478" spans="5:5" ht="14.25" customHeight="1">
      <c r="E478" s="15"/>
    </row>
    <row r="479" spans="5:5" ht="14.25" customHeight="1">
      <c r="E479" s="15"/>
    </row>
    <row r="480" spans="5:5" ht="14.25" customHeight="1">
      <c r="E480" s="15"/>
    </row>
    <row r="481" spans="5:5" ht="14.25" customHeight="1">
      <c r="E481" s="15"/>
    </row>
    <row r="482" spans="5:5" ht="14.25" customHeight="1">
      <c r="E482" s="15"/>
    </row>
    <row r="483" spans="5:5" ht="14.25" customHeight="1">
      <c r="E483" s="15"/>
    </row>
    <row r="484" spans="5:5" ht="14.25" customHeight="1">
      <c r="E484" s="15"/>
    </row>
    <row r="485" spans="5:5" ht="14.25" customHeight="1">
      <c r="E485" s="15"/>
    </row>
    <row r="486" spans="5:5" ht="14.25" customHeight="1">
      <c r="E486" s="15"/>
    </row>
    <row r="487" spans="5:5" ht="14.25" customHeight="1">
      <c r="E487" s="15"/>
    </row>
    <row r="488" spans="5:5" ht="14.25" customHeight="1">
      <c r="E488" s="15"/>
    </row>
    <row r="489" spans="5:5" ht="14.25" customHeight="1">
      <c r="E489" s="15"/>
    </row>
    <row r="490" spans="5:5" ht="14.25" customHeight="1">
      <c r="E490" s="15"/>
    </row>
    <row r="491" spans="5:5" ht="14.25" customHeight="1">
      <c r="E491" s="15"/>
    </row>
    <row r="492" spans="5:5" ht="14.25" customHeight="1">
      <c r="E492" s="15"/>
    </row>
    <row r="493" spans="5:5" ht="14.25" customHeight="1">
      <c r="E493" s="15"/>
    </row>
    <row r="494" spans="5:5" ht="14.25" customHeight="1">
      <c r="E494" s="15"/>
    </row>
    <row r="495" spans="5:5" ht="14.25" customHeight="1">
      <c r="E495" s="15"/>
    </row>
    <row r="496" spans="5:5" ht="14.25" customHeight="1">
      <c r="E496" s="15"/>
    </row>
    <row r="497" spans="5:5" ht="14.25" customHeight="1">
      <c r="E497" s="15"/>
    </row>
    <row r="498" spans="5:5" ht="14.25" customHeight="1">
      <c r="E498" s="15"/>
    </row>
    <row r="499" spans="5:5" ht="14.25" customHeight="1">
      <c r="E499" s="15"/>
    </row>
    <row r="500" spans="5:5" ht="14.25" customHeight="1">
      <c r="E500" s="15"/>
    </row>
    <row r="501" spans="5:5" ht="14.25" customHeight="1">
      <c r="E501" s="15"/>
    </row>
    <row r="502" spans="5:5" ht="14.25" customHeight="1">
      <c r="E502" s="15"/>
    </row>
    <row r="503" spans="5:5" ht="14.25" customHeight="1">
      <c r="E503" s="15"/>
    </row>
    <row r="504" spans="5:5" ht="14.25" customHeight="1">
      <c r="E504" s="15"/>
    </row>
    <row r="505" spans="5:5" ht="14.25" customHeight="1">
      <c r="E505" s="15"/>
    </row>
    <row r="506" spans="5:5" ht="14.25" customHeight="1">
      <c r="E506" s="15"/>
    </row>
    <row r="507" spans="5:5" ht="14.25" customHeight="1">
      <c r="E507" s="15"/>
    </row>
    <row r="508" spans="5:5" ht="14.25" customHeight="1">
      <c r="E508" s="15"/>
    </row>
    <row r="509" spans="5:5" ht="14.25" customHeight="1">
      <c r="E509" s="15"/>
    </row>
    <row r="510" spans="5:5" ht="14.25" customHeight="1">
      <c r="E510" s="15"/>
    </row>
    <row r="511" spans="5:5" ht="14.25" customHeight="1">
      <c r="E511" s="15"/>
    </row>
    <row r="512" spans="5:5" ht="14.25" customHeight="1">
      <c r="E512" s="15"/>
    </row>
    <row r="513" spans="5:5" ht="14.25" customHeight="1">
      <c r="E513" s="15"/>
    </row>
    <row r="514" spans="5:5" ht="14.25" customHeight="1">
      <c r="E514" s="15"/>
    </row>
    <row r="515" spans="5:5" ht="14.25" customHeight="1">
      <c r="E515" s="15"/>
    </row>
    <row r="516" spans="5:5" ht="14.25" customHeight="1">
      <c r="E516" s="15"/>
    </row>
    <row r="517" spans="5:5" ht="14.25" customHeight="1">
      <c r="E517" s="15"/>
    </row>
    <row r="518" spans="5:5" ht="14.25" customHeight="1">
      <c r="E518" s="15"/>
    </row>
    <row r="519" spans="5:5" ht="14.25" customHeight="1">
      <c r="E519" s="15"/>
    </row>
    <row r="520" spans="5:5" ht="14.25" customHeight="1">
      <c r="E520" s="15"/>
    </row>
    <row r="521" spans="5:5" ht="14.25" customHeight="1">
      <c r="E521" s="15"/>
    </row>
    <row r="522" spans="5:5" ht="14.25" customHeight="1">
      <c r="E522" s="15"/>
    </row>
    <row r="523" spans="5:5" ht="14.25" customHeight="1">
      <c r="E523" s="15"/>
    </row>
    <row r="524" spans="5:5" ht="14.25" customHeight="1">
      <c r="E524" s="15"/>
    </row>
    <row r="525" spans="5:5" ht="14.25" customHeight="1">
      <c r="E525" s="15"/>
    </row>
    <row r="526" spans="5:5" ht="14.25" customHeight="1">
      <c r="E526" s="15"/>
    </row>
    <row r="527" spans="5:5" ht="14.25" customHeight="1">
      <c r="E527" s="15"/>
    </row>
    <row r="528" spans="5:5" ht="14.25" customHeight="1">
      <c r="E528" s="15"/>
    </row>
    <row r="529" spans="5:5" ht="14.25" customHeight="1">
      <c r="E529" s="15"/>
    </row>
    <row r="530" spans="5:5" ht="14.25" customHeight="1">
      <c r="E530" s="15"/>
    </row>
    <row r="531" spans="5:5" ht="14.25" customHeight="1">
      <c r="E531" s="15"/>
    </row>
    <row r="532" spans="5:5" ht="14.25" customHeight="1">
      <c r="E532" s="15"/>
    </row>
    <row r="533" spans="5:5" ht="14.25" customHeight="1">
      <c r="E533" s="15"/>
    </row>
    <row r="534" spans="5:5" ht="14.25" customHeight="1">
      <c r="E534" s="15"/>
    </row>
    <row r="535" spans="5:5" ht="14.25" customHeight="1">
      <c r="E535" s="15"/>
    </row>
    <row r="536" spans="5:5" ht="14.25" customHeight="1">
      <c r="E536" s="15"/>
    </row>
    <row r="537" spans="5:5" ht="14.25" customHeight="1">
      <c r="E537" s="15"/>
    </row>
    <row r="538" spans="5:5" ht="14.25" customHeight="1">
      <c r="E538" s="15"/>
    </row>
    <row r="539" spans="5:5" ht="14.25" customHeight="1">
      <c r="E539" s="15"/>
    </row>
    <row r="540" spans="5:5" ht="14.25" customHeight="1">
      <c r="E540" s="15"/>
    </row>
    <row r="541" spans="5:5" ht="14.25" customHeight="1">
      <c r="E541" s="15"/>
    </row>
    <row r="542" spans="5:5" ht="14.25" customHeight="1">
      <c r="E542" s="15"/>
    </row>
    <row r="543" spans="5:5" ht="14.25" customHeight="1">
      <c r="E543" s="15"/>
    </row>
    <row r="544" spans="5:5" ht="14.25" customHeight="1">
      <c r="E544" s="15"/>
    </row>
    <row r="545" spans="5:5" ht="14.25" customHeight="1">
      <c r="E545" s="15"/>
    </row>
    <row r="546" spans="5:5" ht="14.25" customHeight="1">
      <c r="E546" s="15"/>
    </row>
    <row r="547" spans="5:5" ht="14.25" customHeight="1">
      <c r="E547" s="15"/>
    </row>
    <row r="548" spans="5:5" ht="14.25" customHeight="1">
      <c r="E548" s="15"/>
    </row>
    <row r="549" spans="5:5" ht="14.25" customHeight="1">
      <c r="E549" s="15"/>
    </row>
    <row r="550" spans="5:5" ht="14.25" customHeight="1">
      <c r="E550" s="15"/>
    </row>
    <row r="551" spans="5:5" ht="14.25" customHeight="1">
      <c r="E551" s="15"/>
    </row>
    <row r="552" spans="5:5" ht="14.25" customHeight="1">
      <c r="E552" s="15"/>
    </row>
    <row r="553" spans="5:5" ht="14.25" customHeight="1">
      <c r="E553" s="15"/>
    </row>
    <row r="554" spans="5:5" ht="14.25" customHeight="1">
      <c r="E554" s="15"/>
    </row>
    <row r="555" spans="5:5" ht="14.25" customHeight="1">
      <c r="E555" s="15"/>
    </row>
    <row r="556" spans="5:5" ht="14.25" customHeight="1">
      <c r="E556" s="15"/>
    </row>
    <row r="557" spans="5:5" ht="14.25" customHeight="1">
      <c r="E557" s="15"/>
    </row>
    <row r="558" spans="5:5" ht="14.25" customHeight="1">
      <c r="E558" s="15"/>
    </row>
    <row r="559" spans="5:5" ht="14.25" customHeight="1">
      <c r="E559" s="15"/>
    </row>
    <row r="560" spans="5:5" ht="14.25" customHeight="1">
      <c r="E560" s="15"/>
    </row>
    <row r="561" spans="5:5" ht="14.25" customHeight="1">
      <c r="E561" s="15"/>
    </row>
    <row r="562" spans="5:5" ht="14.25" customHeight="1">
      <c r="E562" s="15"/>
    </row>
    <row r="563" spans="5:5" ht="14.25" customHeight="1">
      <c r="E563" s="15"/>
    </row>
    <row r="564" spans="5:5" ht="14.25" customHeight="1">
      <c r="E564" s="15"/>
    </row>
    <row r="565" spans="5:5" ht="14.25" customHeight="1">
      <c r="E565" s="15"/>
    </row>
    <row r="566" spans="5:5" ht="14.25" customHeight="1">
      <c r="E566" s="15"/>
    </row>
    <row r="567" spans="5:5" ht="14.25" customHeight="1">
      <c r="E567" s="15"/>
    </row>
    <row r="568" spans="5:5" ht="14.25" customHeight="1">
      <c r="E568" s="15"/>
    </row>
    <row r="569" spans="5:5" ht="14.25" customHeight="1">
      <c r="E569" s="15"/>
    </row>
    <row r="570" spans="5:5" ht="14.25" customHeight="1">
      <c r="E570" s="15"/>
    </row>
    <row r="571" spans="5:5" ht="14.25" customHeight="1">
      <c r="E571" s="15"/>
    </row>
    <row r="572" spans="5:5" ht="14.25" customHeight="1">
      <c r="E572" s="15"/>
    </row>
    <row r="573" spans="5:5" ht="14.25" customHeight="1">
      <c r="E573" s="15"/>
    </row>
    <row r="574" spans="5:5" ht="14.25" customHeight="1">
      <c r="E574" s="15"/>
    </row>
    <row r="575" spans="5:5" ht="14.25" customHeight="1">
      <c r="E575" s="15"/>
    </row>
    <row r="576" spans="5:5" ht="14.25" customHeight="1">
      <c r="E576" s="15"/>
    </row>
    <row r="577" spans="5:5" ht="14.25" customHeight="1">
      <c r="E577" s="15"/>
    </row>
    <row r="578" spans="5:5" ht="14.25" customHeight="1">
      <c r="E578" s="15"/>
    </row>
    <row r="579" spans="5:5" ht="14.25" customHeight="1">
      <c r="E579" s="15"/>
    </row>
    <row r="580" spans="5:5" ht="14.25" customHeight="1">
      <c r="E580" s="15"/>
    </row>
    <row r="581" spans="5:5" ht="14.25" customHeight="1">
      <c r="E581" s="15"/>
    </row>
    <row r="582" spans="5:5" ht="14.25" customHeight="1">
      <c r="E582" s="15"/>
    </row>
    <row r="583" spans="5:5" ht="14.25" customHeight="1">
      <c r="E583" s="15"/>
    </row>
    <row r="584" spans="5:5" ht="14.25" customHeight="1">
      <c r="E584" s="15"/>
    </row>
    <row r="585" spans="5:5" ht="14.25" customHeight="1">
      <c r="E585" s="15"/>
    </row>
    <row r="586" spans="5:5" ht="14.25" customHeight="1">
      <c r="E586" s="15"/>
    </row>
    <row r="587" spans="5:5" ht="14.25" customHeight="1">
      <c r="E587" s="15"/>
    </row>
    <row r="588" spans="5:5" ht="14.25" customHeight="1">
      <c r="E588" s="15"/>
    </row>
    <row r="589" spans="5:5" ht="14.25" customHeight="1">
      <c r="E589" s="15"/>
    </row>
    <row r="590" spans="5:5" ht="14.25" customHeight="1">
      <c r="E590" s="15"/>
    </row>
    <row r="591" spans="5:5" ht="14.25" customHeight="1">
      <c r="E591" s="15"/>
    </row>
    <row r="592" spans="5:5" ht="14.25" customHeight="1">
      <c r="E592" s="15"/>
    </row>
    <row r="593" spans="5:5" ht="14.25" customHeight="1">
      <c r="E593" s="15"/>
    </row>
    <row r="594" spans="5:5" ht="14.25" customHeight="1">
      <c r="E594" s="15"/>
    </row>
    <row r="595" spans="5:5" ht="14.25" customHeight="1">
      <c r="E595" s="15"/>
    </row>
    <row r="596" spans="5:5" ht="14.25" customHeight="1">
      <c r="E596" s="15"/>
    </row>
    <row r="597" spans="5:5" ht="14.25" customHeight="1">
      <c r="E597" s="15"/>
    </row>
    <row r="598" spans="5:5" ht="14.25" customHeight="1">
      <c r="E598" s="15"/>
    </row>
    <row r="599" spans="5:5" ht="14.25" customHeight="1">
      <c r="E599" s="15"/>
    </row>
    <row r="600" spans="5:5" ht="14.25" customHeight="1">
      <c r="E600" s="15"/>
    </row>
    <row r="601" spans="5:5" ht="14.25" customHeight="1">
      <c r="E601" s="15"/>
    </row>
    <row r="602" spans="5:5" ht="14.25" customHeight="1">
      <c r="E602" s="15"/>
    </row>
    <row r="603" spans="5:5" ht="14.25" customHeight="1">
      <c r="E603" s="15"/>
    </row>
    <row r="604" spans="5:5" ht="14.25" customHeight="1">
      <c r="E604" s="15"/>
    </row>
    <row r="605" spans="5:5" ht="14.25" customHeight="1">
      <c r="E605" s="15"/>
    </row>
    <row r="606" spans="5:5" ht="14.25" customHeight="1">
      <c r="E606" s="15"/>
    </row>
    <row r="607" spans="5:5" ht="14.25" customHeight="1">
      <c r="E607" s="15"/>
    </row>
    <row r="608" spans="5:5" ht="14.25" customHeight="1">
      <c r="E608" s="15"/>
    </row>
    <row r="609" spans="5:5" ht="14.25" customHeight="1">
      <c r="E609" s="15"/>
    </row>
    <row r="610" spans="5:5" ht="14.25" customHeight="1">
      <c r="E610" s="15"/>
    </row>
    <row r="611" spans="5:5" ht="14.25" customHeight="1">
      <c r="E611" s="15"/>
    </row>
    <row r="612" spans="5:5" ht="14.25" customHeight="1">
      <c r="E612" s="15"/>
    </row>
    <row r="613" spans="5:5" ht="14.25" customHeight="1">
      <c r="E613" s="15"/>
    </row>
    <row r="614" spans="5:5" ht="14.25" customHeight="1">
      <c r="E614" s="15"/>
    </row>
    <row r="615" spans="5:5" ht="14.25" customHeight="1">
      <c r="E615" s="15"/>
    </row>
    <row r="616" spans="5:5" ht="14.25" customHeight="1">
      <c r="E616" s="15"/>
    </row>
    <row r="617" spans="5:5" ht="14.25" customHeight="1">
      <c r="E617" s="15"/>
    </row>
    <row r="618" spans="5:5" ht="14.25" customHeight="1">
      <c r="E618" s="15"/>
    </row>
    <row r="619" spans="5:5" ht="14.25" customHeight="1">
      <c r="E619" s="15"/>
    </row>
    <row r="620" spans="5:5" ht="14.25" customHeight="1">
      <c r="E620" s="15"/>
    </row>
    <row r="621" spans="5:5" ht="14.25" customHeight="1">
      <c r="E621" s="15"/>
    </row>
    <row r="622" spans="5:5" ht="14.25" customHeight="1">
      <c r="E622" s="15"/>
    </row>
    <row r="623" spans="5:5" ht="14.25" customHeight="1">
      <c r="E623" s="15"/>
    </row>
    <row r="624" spans="5:5" ht="14.25" customHeight="1">
      <c r="E624" s="15"/>
    </row>
    <row r="625" spans="5:5" ht="14.25" customHeight="1">
      <c r="E625" s="15"/>
    </row>
    <row r="626" spans="5:5" ht="14.25" customHeight="1">
      <c r="E626" s="15"/>
    </row>
    <row r="627" spans="5:5" ht="14.25" customHeight="1">
      <c r="E627" s="15"/>
    </row>
    <row r="628" spans="5:5" ht="14.25" customHeight="1">
      <c r="E628" s="15"/>
    </row>
    <row r="629" spans="5:5" ht="14.25" customHeight="1">
      <c r="E629" s="15"/>
    </row>
    <row r="630" spans="5:5" ht="14.25" customHeight="1">
      <c r="E630" s="15"/>
    </row>
    <row r="631" spans="5:5" ht="14.25" customHeight="1">
      <c r="E631" s="15"/>
    </row>
    <row r="632" spans="5:5" ht="14.25" customHeight="1">
      <c r="E632" s="15"/>
    </row>
    <row r="633" spans="5:5" ht="14.25" customHeight="1">
      <c r="E633" s="15"/>
    </row>
    <row r="634" spans="5:5" ht="14.25" customHeight="1">
      <c r="E634" s="15"/>
    </row>
    <row r="635" spans="5:5" ht="14.25" customHeight="1">
      <c r="E635" s="15"/>
    </row>
    <row r="636" spans="5:5" ht="14.25" customHeight="1">
      <c r="E636" s="15"/>
    </row>
    <row r="637" spans="5:5" ht="14.25" customHeight="1">
      <c r="E637" s="15"/>
    </row>
    <row r="638" spans="5:5" ht="14.25" customHeight="1">
      <c r="E638" s="15"/>
    </row>
    <row r="639" spans="5:5" ht="14.25" customHeight="1">
      <c r="E639" s="15"/>
    </row>
    <row r="640" spans="5:5" ht="14.25" customHeight="1">
      <c r="E640" s="15"/>
    </row>
    <row r="641" spans="5:5" ht="14.25" customHeight="1">
      <c r="E641" s="15"/>
    </row>
    <row r="642" spans="5:5" ht="14.25" customHeight="1">
      <c r="E642" s="15"/>
    </row>
    <row r="643" spans="5:5" ht="14.25" customHeight="1">
      <c r="E643" s="15"/>
    </row>
    <row r="644" spans="5:5" ht="14.25" customHeight="1">
      <c r="E644" s="15"/>
    </row>
    <row r="645" spans="5:5" ht="14.25" customHeight="1">
      <c r="E645" s="15"/>
    </row>
    <row r="646" spans="5:5" ht="14.25" customHeight="1">
      <c r="E646" s="15"/>
    </row>
    <row r="647" spans="5:5" ht="14.25" customHeight="1">
      <c r="E647" s="15"/>
    </row>
    <row r="648" spans="5:5" ht="14.25" customHeight="1">
      <c r="E648" s="15"/>
    </row>
    <row r="649" spans="5:5" ht="14.25" customHeight="1">
      <c r="E649" s="15"/>
    </row>
    <row r="650" spans="5:5" ht="14.25" customHeight="1">
      <c r="E650" s="15"/>
    </row>
    <row r="651" spans="5:5" ht="14.25" customHeight="1">
      <c r="E651" s="15"/>
    </row>
    <row r="652" spans="5:5" ht="14.25" customHeight="1">
      <c r="E652" s="15"/>
    </row>
    <row r="653" spans="5:5" ht="14.25" customHeight="1">
      <c r="E653" s="15"/>
    </row>
    <row r="654" spans="5:5" ht="14.25" customHeight="1">
      <c r="E654" s="15"/>
    </row>
    <row r="655" spans="5:5" ht="14.25" customHeight="1">
      <c r="E655" s="15"/>
    </row>
    <row r="656" spans="5:5" ht="14.25" customHeight="1">
      <c r="E656" s="15"/>
    </row>
    <row r="657" spans="5:5" ht="14.25" customHeight="1">
      <c r="E657" s="15"/>
    </row>
    <row r="658" spans="5:5" ht="14.25" customHeight="1">
      <c r="E658" s="15"/>
    </row>
    <row r="659" spans="5:5" ht="14.25" customHeight="1">
      <c r="E659" s="15"/>
    </row>
    <row r="660" spans="5:5" ht="14.25" customHeight="1">
      <c r="E660" s="15"/>
    </row>
    <row r="661" spans="5:5" ht="14.25" customHeight="1">
      <c r="E661" s="15"/>
    </row>
    <row r="662" spans="5:5" ht="14.25" customHeight="1">
      <c r="E662" s="15"/>
    </row>
    <row r="663" spans="5:5" ht="14.25" customHeight="1">
      <c r="E663" s="15"/>
    </row>
    <row r="664" spans="5:5" ht="14.25" customHeight="1">
      <c r="E664" s="15"/>
    </row>
    <row r="665" spans="5:5" ht="14.25" customHeight="1">
      <c r="E665" s="15"/>
    </row>
    <row r="666" spans="5:5" ht="14.25" customHeight="1">
      <c r="E666" s="15"/>
    </row>
    <row r="667" spans="5:5" ht="14.25" customHeight="1">
      <c r="E667" s="15"/>
    </row>
    <row r="668" spans="5:5" ht="14.25" customHeight="1">
      <c r="E668" s="15"/>
    </row>
    <row r="669" spans="5:5" ht="14.25" customHeight="1">
      <c r="E669" s="15"/>
    </row>
    <row r="670" spans="5:5" ht="14.25" customHeight="1">
      <c r="E670" s="15"/>
    </row>
    <row r="671" spans="5:5" ht="14.25" customHeight="1">
      <c r="E671" s="15"/>
    </row>
    <row r="672" spans="5:5" ht="14.25" customHeight="1">
      <c r="E672" s="15"/>
    </row>
    <row r="673" spans="5:5" ht="14.25" customHeight="1">
      <c r="E673" s="15"/>
    </row>
    <row r="674" spans="5:5" ht="14.25" customHeight="1">
      <c r="E674" s="15"/>
    </row>
    <row r="675" spans="5:5" ht="14.25" customHeight="1">
      <c r="E675" s="15"/>
    </row>
    <row r="676" spans="5:5" ht="14.25" customHeight="1">
      <c r="E676" s="15"/>
    </row>
    <row r="677" spans="5:5" ht="14.25" customHeight="1">
      <c r="E677" s="15"/>
    </row>
    <row r="678" spans="5:5" ht="14.25" customHeight="1">
      <c r="E678" s="15"/>
    </row>
    <row r="679" spans="5:5" ht="14.25" customHeight="1">
      <c r="E679" s="15"/>
    </row>
    <row r="680" spans="5:5" ht="14.25" customHeight="1">
      <c r="E680" s="15"/>
    </row>
    <row r="681" spans="5:5" ht="14.25" customHeight="1">
      <c r="E681" s="15"/>
    </row>
    <row r="682" spans="5:5" ht="14.25" customHeight="1">
      <c r="E682" s="15"/>
    </row>
    <row r="683" spans="5:5" ht="14.25" customHeight="1">
      <c r="E683" s="15"/>
    </row>
    <row r="684" spans="5:5" ht="14.25" customHeight="1">
      <c r="E684" s="15"/>
    </row>
    <row r="685" spans="5:5" ht="14.25" customHeight="1">
      <c r="E685" s="15"/>
    </row>
    <row r="686" spans="5:5" ht="14.25" customHeight="1">
      <c r="E686" s="15"/>
    </row>
    <row r="687" spans="5:5" ht="14.25" customHeight="1">
      <c r="E687" s="15"/>
    </row>
    <row r="688" spans="5:5" ht="14.25" customHeight="1">
      <c r="E688" s="15"/>
    </row>
    <row r="689" spans="5:5" ht="14.25" customHeight="1">
      <c r="E689" s="15"/>
    </row>
    <row r="690" spans="5:5" ht="14.25" customHeight="1">
      <c r="E690" s="15"/>
    </row>
    <row r="691" spans="5:5" ht="14.25" customHeight="1">
      <c r="E691" s="15"/>
    </row>
    <row r="692" spans="5:5" ht="14.25" customHeight="1">
      <c r="E692" s="15"/>
    </row>
    <row r="693" spans="5:5" ht="14.25" customHeight="1">
      <c r="E693" s="15"/>
    </row>
    <row r="694" spans="5:5" ht="14.25" customHeight="1">
      <c r="E694" s="15"/>
    </row>
    <row r="695" spans="5:5" ht="14.25" customHeight="1">
      <c r="E695" s="15"/>
    </row>
    <row r="696" spans="5:5" ht="14.25" customHeight="1">
      <c r="E696" s="15"/>
    </row>
    <row r="697" spans="5:5" ht="14.25" customHeight="1">
      <c r="E697" s="15"/>
    </row>
    <row r="698" spans="5:5" ht="14.25" customHeight="1">
      <c r="E698" s="15"/>
    </row>
    <row r="699" spans="5:5" ht="14.25" customHeight="1">
      <c r="E699" s="15"/>
    </row>
    <row r="700" spans="5:5" ht="14.25" customHeight="1">
      <c r="E700" s="15"/>
    </row>
    <row r="701" spans="5:5" ht="14.25" customHeight="1">
      <c r="E701" s="15"/>
    </row>
    <row r="702" spans="5:5" ht="14.25" customHeight="1">
      <c r="E702" s="15"/>
    </row>
    <row r="703" spans="5:5" ht="14.25" customHeight="1">
      <c r="E703" s="15"/>
    </row>
    <row r="704" spans="5:5" ht="14.25" customHeight="1">
      <c r="E704" s="15"/>
    </row>
    <row r="705" spans="5:5" ht="14.25" customHeight="1">
      <c r="E705" s="15"/>
    </row>
    <row r="706" spans="5:5" ht="14.25" customHeight="1">
      <c r="E706" s="15"/>
    </row>
    <row r="707" spans="5:5" ht="14.25" customHeight="1">
      <c r="E707" s="15"/>
    </row>
    <row r="708" spans="5:5" ht="14.25" customHeight="1">
      <c r="E708" s="15"/>
    </row>
    <row r="709" spans="5:5" ht="14.25" customHeight="1">
      <c r="E709" s="15"/>
    </row>
    <row r="710" spans="5:5" ht="14.25" customHeight="1">
      <c r="E710" s="15"/>
    </row>
    <row r="711" spans="5:5" ht="14.25" customHeight="1">
      <c r="E711" s="15"/>
    </row>
    <row r="712" spans="5:5" ht="14.25" customHeight="1">
      <c r="E712" s="15"/>
    </row>
    <row r="713" spans="5:5" ht="14.25" customHeight="1">
      <c r="E713" s="15"/>
    </row>
    <row r="714" spans="5:5" ht="14.25" customHeight="1">
      <c r="E714" s="15"/>
    </row>
    <row r="715" spans="5:5" ht="14.25" customHeight="1">
      <c r="E715" s="15"/>
    </row>
    <row r="716" spans="5:5" ht="14.25" customHeight="1">
      <c r="E716" s="15"/>
    </row>
    <row r="717" spans="5:5" ht="14.25" customHeight="1">
      <c r="E717" s="15"/>
    </row>
    <row r="718" spans="5:5" ht="14.25" customHeight="1">
      <c r="E718" s="15"/>
    </row>
    <row r="719" spans="5:5" ht="14.25" customHeight="1">
      <c r="E719" s="15"/>
    </row>
    <row r="720" spans="5:5" ht="14.25" customHeight="1">
      <c r="E720" s="15"/>
    </row>
    <row r="721" spans="5:5" ht="14.25" customHeight="1">
      <c r="E721" s="15"/>
    </row>
    <row r="722" spans="5:5" ht="14.25" customHeight="1">
      <c r="E722" s="15"/>
    </row>
    <row r="723" spans="5:5" ht="14.25" customHeight="1">
      <c r="E723" s="15"/>
    </row>
    <row r="724" spans="5:5" ht="14.25" customHeight="1">
      <c r="E724" s="15"/>
    </row>
    <row r="725" spans="5:5" ht="14.25" customHeight="1">
      <c r="E725" s="15"/>
    </row>
    <row r="726" spans="5:5" ht="14.25" customHeight="1">
      <c r="E726" s="15"/>
    </row>
    <row r="727" spans="5:5" ht="14.25" customHeight="1">
      <c r="E727" s="15"/>
    </row>
    <row r="728" spans="5:5" ht="14.25" customHeight="1">
      <c r="E728" s="15"/>
    </row>
    <row r="729" spans="5:5" ht="14.25" customHeight="1">
      <c r="E729" s="15"/>
    </row>
    <row r="730" spans="5:5" ht="14.25" customHeight="1">
      <c r="E730" s="15"/>
    </row>
    <row r="731" spans="5:5" ht="14.25" customHeight="1">
      <c r="E731" s="15"/>
    </row>
    <row r="732" spans="5:5" ht="14.25" customHeight="1">
      <c r="E732" s="15"/>
    </row>
    <row r="733" spans="5:5" ht="14.25" customHeight="1">
      <c r="E733" s="15"/>
    </row>
    <row r="734" spans="5:5" ht="14.25" customHeight="1">
      <c r="E734" s="15"/>
    </row>
    <row r="735" spans="5:5" ht="14.25" customHeight="1">
      <c r="E735" s="15"/>
    </row>
    <row r="736" spans="5:5" ht="14.25" customHeight="1">
      <c r="E736" s="15"/>
    </row>
    <row r="737" spans="5:5" ht="14.25" customHeight="1">
      <c r="E737" s="15"/>
    </row>
    <row r="738" spans="5:5" ht="14.25" customHeight="1">
      <c r="E738" s="15"/>
    </row>
    <row r="739" spans="5:5" ht="14.25" customHeight="1">
      <c r="E739" s="15"/>
    </row>
    <row r="740" spans="5:5" ht="14.25" customHeight="1">
      <c r="E740" s="15"/>
    </row>
    <row r="741" spans="5:5" ht="14.25" customHeight="1">
      <c r="E741" s="15"/>
    </row>
    <row r="742" spans="5:5" ht="14.25" customHeight="1">
      <c r="E742" s="15"/>
    </row>
    <row r="743" spans="5:5" ht="14.25" customHeight="1">
      <c r="E743" s="15"/>
    </row>
    <row r="744" spans="5:5" ht="14.25" customHeight="1">
      <c r="E744" s="15"/>
    </row>
    <row r="745" spans="5:5" ht="14.25" customHeight="1">
      <c r="E745" s="15"/>
    </row>
    <row r="746" spans="5:5" ht="14.25" customHeight="1">
      <c r="E746" s="15"/>
    </row>
    <row r="747" spans="5:5" ht="14.25" customHeight="1">
      <c r="E747" s="15"/>
    </row>
    <row r="748" spans="5:5" ht="14.25" customHeight="1">
      <c r="E748" s="15"/>
    </row>
    <row r="749" spans="5:5" ht="14.25" customHeight="1">
      <c r="E749" s="15"/>
    </row>
    <row r="750" spans="5:5" ht="14.25" customHeight="1">
      <c r="E750" s="15"/>
    </row>
    <row r="751" spans="5:5" ht="14.25" customHeight="1">
      <c r="E751" s="15"/>
    </row>
    <row r="752" spans="5:5" ht="14.25" customHeight="1">
      <c r="E752" s="15"/>
    </row>
    <row r="753" spans="5:5" ht="14.25" customHeight="1">
      <c r="E753" s="15"/>
    </row>
    <row r="754" spans="5:5" ht="14.25" customHeight="1">
      <c r="E754" s="15"/>
    </row>
    <row r="755" spans="5:5" ht="14.25" customHeight="1">
      <c r="E755" s="15"/>
    </row>
    <row r="756" spans="5:5" ht="14.25" customHeight="1">
      <c r="E756" s="15"/>
    </row>
    <row r="757" spans="5:5" ht="14.25" customHeight="1">
      <c r="E757" s="15"/>
    </row>
    <row r="758" spans="5:5" ht="14.25" customHeight="1">
      <c r="E758" s="15"/>
    </row>
    <row r="759" spans="5:5" ht="14.25" customHeight="1">
      <c r="E759" s="15"/>
    </row>
    <row r="760" spans="5:5" ht="14.25" customHeight="1">
      <c r="E760" s="15"/>
    </row>
    <row r="761" spans="5:5" ht="14.25" customHeight="1">
      <c r="E761" s="15"/>
    </row>
    <row r="762" spans="5:5" ht="14.25" customHeight="1">
      <c r="E762" s="15"/>
    </row>
    <row r="763" spans="5:5" ht="14.25" customHeight="1">
      <c r="E763" s="15"/>
    </row>
    <row r="764" spans="5:5" ht="14.25" customHeight="1">
      <c r="E764" s="15"/>
    </row>
    <row r="765" spans="5:5" ht="14.25" customHeight="1">
      <c r="E765" s="15"/>
    </row>
    <row r="766" spans="5:5" ht="14.25" customHeight="1">
      <c r="E766" s="15"/>
    </row>
    <row r="767" spans="5:5" ht="14.25" customHeight="1">
      <c r="E767" s="15"/>
    </row>
    <row r="768" spans="5:5" ht="14.25" customHeight="1">
      <c r="E768" s="15"/>
    </row>
    <row r="769" spans="5:5" ht="14.25" customHeight="1">
      <c r="E769" s="15"/>
    </row>
    <row r="770" spans="5:5" ht="14.25" customHeight="1">
      <c r="E770" s="15"/>
    </row>
    <row r="771" spans="5:5" ht="14.25" customHeight="1">
      <c r="E771" s="15"/>
    </row>
    <row r="772" spans="5:5" ht="14.25" customHeight="1">
      <c r="E772" s="15"/>
    </row>
    <row r="773" spans="5:5" ht="14.25" customHeight="1">
      <c r="E773" s="15"/>
    </row>
    <row r="774" spans="5:5" ht="14.25" customHeight="1">
      <c r="E774" s="15"/>
    </row>
    <row r="775" spans="5:5" ht="14.25" customHeight="1">
      <c r="E775" s="15"/>
    </row>
    <row r="776" spans="5:5" ht="14.25" customHeight="1">
      <c r="E776" s="15"/>
    </row>
    <row r="777" spans="5:5" ht="14.25" customHeight="1">
      <c r="E777" s="15"/>
    </row>
    <row r="778" spans="5:5" ht="14.25" customHeight="1">
      <c r="E778" s="15"/>
    </row>
    <row r="779" spans="5:5" ht="14.25" customHeight="1">
      <c r="E779" s="15"/>
    </row>
    <row r="780" spans="5:5" ht="14.25" customHeight="1">
      <c r="E780" s="15"/>
    </row>
    <row r="781" spans="5:5" ht="14.25" customHeight="1">
      <c r="E781" s="15"/>
    </row>
    <row r="782" spans="5:5" ht="14.25" customHeight="1">
      <c r="E782" s="15"/>
    </row>
    <row r="783" spans="5:5" ht="14.25" customHeight="1">
      <c r="E783" s="15"/>
    </row>
    <row r="784" spans="5:5" ht="14.25" customHeight="1">
      <c r="E784" s="15"/>
    </row>
    <row r="785" spans="5:5" ht="14.25" customHeight="1">
      <c r="E785" s="15"/>
    </row>
    <row r="786" spans="5:5" ht="14.25" customHeight="1">
      <c r="E786" s="15"/>
    </row>
    <row r="787" spans="5:5" ht="14.25" customHeight="1">
      <c r="E787" s="15"/>
    </row>
    <row r="788" spans="5:5" ht="14.25" customHeight="1">
      <c r="E788" s="15"/>
    </row>
    <row r="789" spans="5:5" ht="14.25" customHeight="1">
      <c r="E789" s="15"/>
    </row>
    <row r="790" spans="5:5" ht="14.25" customHeight="1">
      <c r="E790" s="15"/>
    </row>
    <row r="791" spans="5:5" ht="14.25" customHeight="1">
      <c r="E791" s="15"/>
    </row>
    <row r="792" spans="5:5" ht="14.25" customHeight="1">
      <c r="E792" s="15"/>
    </row>
    <row r="793" spans="5:5" ht="14.25" customHeight="1">
      <c r="E793" s="15"/>
    </row>
    <row r="794" spans="5:5" ht="14.25" customHeight="1">
      <c r="E794" s="15"/>
    </row>
    <row r="795" spans="5:5" ht="14.25" customHeight="1">
      <c r="E795" s="15"/>
    </row>
    <row r="796" spans="5:5" ht="14.25" customHeight="1">
      <c r="E796" s="15"/>
    </row>
    <row r="797" spans="5:5" ht="14.25" customHeight="1">
      <c r="E797" s="15"/>
    </row>
    <row r="798" spans="5:5" ht="14.25" customHeight="1">
      <c r="E798" s="15"/>
    </row>
    <row r="799" spans="5:5" ht="14.25" customHeight="1">
      <c r="E799" s="15"/>
    </row>
    <row r="800" spans="5:5" ht="14.25" customHeight="1">
      <c r="E800" s="15"/>
    </row>
    <row r="801" spans="5:5" ht="14.25" customHeight="1">
      <c r="E801" s="15"/>
    </row>
    <row r="802" spans="5:5" ht="14.25" customHeight="1">
      <c r="E802" s="15"/>
    </row>
    <row r="803" spans="5:5" ht="14.25" customHeight="1">
      <c r="E803" s="15"/>
    </row>
    <row r="804" spans="5:5" ht="14.25" customHeight="1">
      <c r="E804" s="15"/>
    </row>
    <row r="805" spans="5:5" ht="14.25" customHeight="1">
      <c r="E805" s="15"/>
    </row>
    <row r="806" spans="5:5" ht="14.25" customHeight="1">
      <c r="E806" s="15"/>
    </row>
    <row r="807" spans="5:5" ht="14.25" customHeight="1">
      <c r="E807" s="15"/>
    </row>
    <row r="808" spans="5:5" ht="14.25" customHeight="1">
      <c r="E808" s="15"/>
    </row>
    <row r="809" spans="5:5" ht="14.25" customHeight="1">
      <c r="E809" s="15"/>
    </row>
    <row r="810" spans="5:5" ht="14.25" customHeight="1">
      <c r="E810" s="15"/>
    </row>
    <row r="811" spans="5:5" ht="14.25" customHeight="1">
      <c r="E811" s="15"/>
    </row>
    <row r="812" spans="5:5" ht="14.25" customHeight="1">
      <c r="E812" s="15"/>
    </row>
    <row r="813" spans="5:5" ht="14.25" customHeight="1">
      <c r="E813" s="15"/>
    </row>
    <row r="814" spans="5:5" ht="14.25" customHeight="1">
      <c r="E814" s="15"/>
    </row>
    <row r="815" spans="5:5" ht="14.25" customHeight="1">
      <c r="E815" s="15"/>
    </row>
    <row r="816" spans="5:5" ht="14.25" customHeight="1">
      <c r="E816" s="15"/>
    </row>
    <row r="817" spans="5:5" ht="14.25" customHeight="1">
      <c r="E817" s="15"/>
    </row>
    <row r="818" spans="5:5" ht="14.25" customHeight="1">
      <c r="E818" s="15"/>
    </row>
    <row r="819" spans="5:5" ht="14.25" customHeight="1">
      <c r="E819" s="15"/>
    </row>
    <row r="820" spans="5:5" ht="14.25" customHeight="1">
      <c r="E820" s="15"/>
    </row>
    <row r="821" spans="5:5" ht="14.25" customHeight="1">
      <c r="E821" s="15"/>
    </row>
    <row r="822" spans="5:5" ht="14.25" customHeight="1">
      <c r="E822" s="15"/>
    </row>
    <row r="823" spans="5:5" ht="14.25" customHeight="1">
      <c r="E823" s="15"/>
    </row>
    <row r="824" spans="5:5" ht="14.25" customHeight="1">
      <c r="E824" s="15"/>
    </row>
    <row r="825" spans="5:5" ht="14.25" customHeight="1">
      <c r="E825" s="15"/>
    </row>
    <row r="826" spans="5:5" ht="14.25" customHeight="1">
      <c r="E826" s="15"/>
    </row>
    <row r="827" spans="5:5" ht="14.25" customHeight="1">
      <c r="E827" s="15"/>
    </row>
    <row r="828" spans="5:5" ht="14.25" customHeight="1">
      <c r="E828" s="15"/>
    </row>
    <row r="829" spans="5:5" ht="14.25" customHeight="1">
      <c r="E829" s="15"/>
    </row>
    <row r="830" spans="5:5" ht="14.25" customHeight="1">
      <c r="E830" s="15"/>
    </row>
    <row r="831" spans="5:5" ht="14.25" customHeight="1">
      <c r="E831" s="15"/>
    </row>
    <row r="832" spans="5:5" ht="14.25" customHeight="1">
      <c r="E832" s="15"/>
    </row>
    <row r="833" spans="5:5" ht="14.25" customHeight="1">
      <c r="E833" s="15"/>
    </row>
    <row r="834" spans="5:5" ht="14.25" customHeight="1">
      <c r="E834" s="15"/>
    </row>
    <row r="835" spans="5:5" ht="14.25" customHeight="1">
      <c r="E835" s="15"/>
    </row>
    <row r="836" spans="5:5" ht="14.25" customHeight="1">
      <c r="E836" s="15"/>
    </row>
    <row r="837" spans="5:5" ht="14.25" customHeight="1">
      <c r="E837" s="15"/>
    </row>
    <row r="838" spans="5:5" ht="14.25" customHeight="1">
      <c r="E838" s="15"/>
    </row>
    <row r="839" spans="5:5" ht="14.25" customHeight="1">
      <c r="E839" s="15"/>
    </row>
    <row r="840" spans="5:5" ht="14.25" customHeight="1">
      <c r="E840" s="15"/>
    </row>
    <row r="841" spans="5:5" ht="14.25" customHeight="1">
      <c r="E841" s="15"/>
    </row>
    <row r="842" spans="5:5" ht="14.25" customHeight="1">
      <c r="E842" s="15"/>
    </row>
    <row r="843" spans="5:5" ht="14.25" customHeight="1">
      <c r="E843" s="15"/>
    </row>
    <row r="844" spans="5:5" ht="14.25" customHeight="1">
      <c r="E844" s="15"/>
    </row>
    <row r="845" spans="5:5" ht="14.25" customHeight="1">
      <c r="E845" s="15"/>
    </row>
    <row r="846" spans="5:5" ht="14.25" customHeight="1">
      <c r="E846" s="15"/>
    </row>
    <row r="847" spans="5:5" ht="14.25" customHeight="1">
      <c r="E847" s="15"/>
    </row>
    <row r="848" spans="5:5" ht="14.25" customHeight="1">
      <c r="E848" s="15"/>
    </row>
    <row r="849" spans="5:5" ht="14.25" customHeight="1">
      <c r="E849" s="15"/>
    </row>
    <row r="850" spans="5:5" ht="14.25" customHeight="1">
      <c r="E850" s="15"/>
    </row>
    <row r="851" spans="5:5" ht="14.25" customHeight="1">
      <c r="E851" s="15"/>
    </row>
    <row r="852" spans="5:5" ht="14.25" customHeight="1">
      <c r="E852" s="15"/>
    </row>
    <row r="853" spans="5:5" ht="14.25" customHeight="1">
      <c r="E853" s="15"/>
    </row>
    <row r="854" spans="5:5" ht="14.25" customHeight="1">
      <c r="E854" s="15"/>
    </row>
    <row r="855" spans="5:5" ht="14.25" customHeight="1">
      <c r="E855" s="15"/>
    </row>
    <row r="856" spans="5:5" ht="14.25" customHeight="1">
      <c r="E856" s="15"/>
    </row>
    <row r="857" spans="5:5" ht="14.25" customHeight="1">
      <c r="E857" s="15"/>
    </row>
    <row r="858" spans="5:5" ht="14.25" customHeight="1">
      <c r="E858" s="15"/>
    </row>
    <row r="859" spans="5:5" ht="14.25" customHeight="1">
      <c r="E859" s="15"/>
    </row>
    <row r="860" spans="5:5" ht="14.25" customHeight="1">
      <c r="E860" s="15"/>
    </row>
    <row r="861" spans="5:5" ht="14.25" customHeight="1">
      <c r="E861" s="15"/>
    </row>
    <row r="862" spans="5:5" ht="14.25" customHeight="1">
      <c r="E862" s="15"/>
    </row>
    <row r="863" spans="5:5" ht="14.25" customHeight="1">
      <c r="E863" s="15"/>
    </row>
    <row r="864" spans="5:5" ht="14.25" customHeight="1">
      <c r="E864" s="15"/>
    </row>
    <row r="865" spans="5:5" ht="14.25" customHeight="1">
      <c r="E865" s="15"/>
    </row>
    <row r="866" spans="5:5" ht="14.25" customHeight="1">
      <c r="E866" s="15"/>
    </row>
    <row r="867" spans="5:5" ht="14.25" customHeight="1">
      <c r="E867" s="15"/>
    </row>
    <row r="868" spans="5:5" ht="14.25" customHeight="1">
      <c r="E868" s="15"/>
    </row>
    <row r="869" spans="5:5" ht="14.25" customHeight="1">
      <c r="E869" s="15"/>
    </row>
    <row r="870" spans="5:5" ht="14.25" customHeight="1">
      <c r="E870" s="15"/>
    </row>
    <row r="871" spans="5:5" ht="14.25" customHeight="1">
      <c r="E871" s="15"/>
    </row>
    <row r="872" spans="5:5" ht="14.25" customHeight="1">
      <c r="E872" s="15"/>
    </row>
    <row r="873" spans="5:5" ht="14.25" customHeight="1">
      <c r="E873" s="15"/>
    </row>
    <row r="874" spans="5:5" ht="14.25" customHeight="1">
      <c r="E874" s="15"/>
    </row>
    <row r="875" spans="5:5" ht="14.25" customHeight="1">
      <c r="E875" s="15"/>
    </row>
    <row r="876" spans="5:5" ht="14.25" customHeight="1">
      <c r="E876" s="15"/>
    </row>
    <row r="877" spans="5:5" ht="14.25" customHeight="1">
      <c r="E877" s="15"/>
    </row>
    <row r="878" spans="5:5" ht="14.25" customHeight="1">
      <c r="E878" s="15"/>
    </row>
    <row r="879" spans="5:5" ht="14.25" customHeight="1">
      <c r="E879" s="15"/>
    </row>
    <row r="880" spans="5:5" ht="14.25" customHeight="1">
      <c r="E880" s="15"/>
    </row>
    <row r="881" spans="5:5" ht="14.25" customHeight="1">
      <c r="E881" s="15"/>
    </row>
    <row r="882" spans="5:5" ht="14.25" customHeight="1">
      <c r="E882" s="15"/>
    </row>
    <row r="883" spans="5:5" ht="14.25" customHeight="1">
      <c r="E883" s="15"/>
    </row>
    <row r="884" spans="5:5" ht="14.25" customHeight="1">
      <c r="E884" s="15"/>
    </row>
    <row r="885" spans="5:5" ht="14.25" customHeight="1">
      <c r="E885" s="15"/>
    </row>
    <row r="886" spans="5:5" ht="14.25" customHeight="1">
      <c r="E886" s="15"/>
    </row>
    <row r="887" spans="5:5" ht="14.25" customHeight="1">
      <c r="E887" s="15"/>
    </row>
    <row r="888" spans="5:5" ht="14.25" customHeight="1">
      <c r="E888" s="15"/>
    </row>
    <row r="889" spans="5:5" ht="14.25" customHeight="1">
      <c r="E889" s="15"/>
    </row>
    <row r="890" spans="5:5" ht="14.25" customHeight="1">
      <c r="E890" s="15"/>
    </row>
    <row r="891" spans="5:5" ht="14.25" customHeight="1">
      <c r="E891" s="15"/>
    </row>
    <row r="892" spans="5:5" ht="14.25" customHeight="1">
      <c r="E892" s="15"/>
    </row>
    <row r="893" spans="5:5" ht="14.25" customHeight="1">
      <c r="E893" s="15"/>
    </row>
    <row r="894" spans="5:5" ht="14.25" customHeight="1">
      <c r="E894" s="15"/>
    </row>
    <row r="895" spans="5:5" ht="14.25" customHeight="1">
      <c r="E895" s="15"/>
    </row>
    <row r="896" spans="5:5" ht="14.25" customHeight="1">
      <c r="E896" s="15"/>
    </row>
    <row r="897" spans="5:5" ht="14.25" customHeight="1">
      <c r="E897" s="15"/>
    </row>
    <row r="898" spans="5:5" ht="14.25" customHeight="1">
      <c r="E898" s="15"/>
    </row>
    <row r="899" spans="5:5" ht="14.25" customHeight="1">
      <c r="E899" s="15"/>
    </row>
    <row r="900" spans="5:5" ht="14.25" customHeight="1">
      <c r="E900" s="15"/>
    </row>
    <row r="901" spans="5:5" ht="14.25" customHeight="1">
      <c r="E901" s="15"/>
    </row>
    <row r="902" spans="5:5" ht="14.25" customHeight="1">
      <c r="E902" s="15"/>
    </row>
    <row r="903" spans="5:5" ht="14.25" customHeight="1">
      <c r="E903" s="15"/>
    </row>
    <row r="904" spans="5:5" ht="14.25" customHeight="1">
      <c r="E904" s="15"/>
    </row>
    <row r="905" spans="5:5" ht="14.25" customHeight="1">
      <c r="E905" s="15"/>
    </row>
    <row r="906" spans="5:5" ht="14.25" customHeight="1">
      <c r="E906" s="15"/>
    </row>
    <row r="907" spans="5:5" ht="14.25" customHeight="1">
      <c r="E907" s="15"/>
    </row>
    <row r="908" spans="5:5" ht="14.25" customHeight="1">
      <c r="E908" s="15"/>
    </row>
    <row r="909" spans="5:5" ht="14.25" customHeight="1">
      <c r="E909" s="15"/>
    </row>
    <row r="910" spans="5:5" ht="14.25" customHeight="1">
      <c r="E910" s="15"/>
    </row>
    <row r="911" spans="5:5" ht="14.25" customHeight="1">
      <c r="E911" s="15"/>
    </row>
    <row r="912" spans="5:5" ht="14.25" customHeight="1">
      <c r="E912" s="15"/>
    </row>
    <row r="913" spans="5:5" ht="14.25" customHeight="1">
      <c r="E913" s="15"/>
    </row>
    <row r="914" spans="5:5" ht="14.25" customHeight="1">
      <c r="E914" s="15"/>
    </row>
    <row r="915" spans="5:5" ht="14.25" customHeight="1">
      <c r="E915" s="15"/>
    </row>
    <row r="916" spans="5:5" ht="14.25" customHeight="1">
      <c r="E916" s="15"/>
    </row>
    <row r="917" spans="5:5" ht="14.25" customHeight="1">
      <c r="E917" s="15"/>
    </row>
    <row r="918" spans="5:5" ht="14.25" customHeight="1">
      <c r="E918" s="15"/>
    </row>
    <row r="919" spans="5:5" ht="14.25" customHeight="1">
      <c r="E919" s="15"/>
    </row>
    <row r="920" spans="5:5" ht="14.25" customHeight="1">
      <c r="E920" s="15"/>
    </row>
    <row r="921" spans="5:5" ht="14.25" customHeight="1">
      <c r="E921" s="15"/>
    </row>
    <row r="922" spans="5:5" ht="14.25" customHeight="1">
      <c r="E922" s="15"/>
    </row>
    <row r="923" spans="5:5" ht="14.25" customHeight="1">
      <c r="E923" s="15"/>
    </row>
    <row r="924" spans="5:5" ht="14.25" customHeight="1">
      <c r="E924" s="15"/>
    </row>
    <row r="925" spans="5:5" ht="14.25" customHeight="1">
      <c r="E925" s="15"/>
    </row>
    <row r="926" spans="5:5" ht="14.25" customHeight="1">
      <c r="E926" s="15"/>
    </row>
    <row r="927" spans="5:5" ht="14.25" customHeight="1">
      <c r="E927" s="15"/>
    </row>
    <row r="928" spans="5:5" ht="14.25" customHeight="1">
      <c r="E928" s="15"/>
    </row>
    <row r="929" spans="5:5" ht="14.25" customHeight="1">
      <c r="E929" s="15"/>
    </row>
    <row r="930" spans="5:5" ht="14.25" customHeight="1">
      <c r="E930" s="15"/>
    </row>
    <row r="931" spans="5:5" ht="14.25" customHeight="1">
      <c r="E931" s="15"/>
    </row>
    <row r="932" spans="5:5" ht="14.25" customHeight="1">
      <c r="E932" s="15"/>
    </row>
    <row r="933" spans="5:5" ht="14.25" customHeight="1">
      <c r="E933" s="15"/>
    </row>
    <row r="934" spans="5:5" ht="14.25" customHeight="1">
      <c r="E934" s="15"/>
    </row>
    <row r="935" spans="5:5" ht="14.25" customHeight="1">
      <c r="E935" s="15"/>
    </row>
    <row r="936" spans="5:5" ht="14.25" customHeight="1">
      <c r="E936" s="15"/>
    </row>
    <row r="937" spans="5:5" ht="14.25" customHeight="1">
      <c r="E937" s="15"/>
    </row>
    <row r="938" spans="5:5" ht="14.25" customHeight="1">
      <c r="E938" s="15"/>
    </row>
    <row r="939" spans="5:5" ht="14.25" customHeight="1">
      <c r="E939" s="15"/>
    </row>
    <row r="940" spans="5:5" ht="14.25" customHeight="1">
      <c r="E940" s="15"/>
    </row>
    <row r="941" spans="5:5" ht="14.25" customHeight="1">
      <c r="E941" s="15"/>
    </row>
    <row r="942" spans="5:5" ht="14.25" customHeight="1">
      <c r="E942" s="15"/>
    </row>
    <row r="943" spans="5:5" ht="14.25" customHeight="1">
      <c r="E943" s="15"/>
    </row>
    <row r="944" spans="5:5" ht="14.25" customHeight="1">
      <c r="E944" s="15"/>
    </row>
    <row r="945" spans="5:5" ht="14.25" customHeight="1">
      <c r="E945" s="15"/>
    </row>
    <row r="946" spans="5:5" ht="14.25" customHeight="1">
      <c r="E946" s="15"/>
    </row>
    <row r="947" spans="5:5" ht="14.25" customHeight="1">
      <c r="E947" s="15"/>
    </row>
    <row r="948" spans="5:5" ht="14.25" customHeight="1">
      <c r="E948" s="15"/>
    </row>
    <row r="949" spans="5:5" ht="14.25" customHeight="1">
      <c r="E949" s="15"/>
    </row>
    <row r="950" spans="5:5" ht="14.25" customHeight="1">
      <c r="E950" s="15"/>
    </row>
    <row r="951" spans="5:5" ht="14.25" customHeight="1">
      <c r="E951" s="15"/>
    </row>
    <row r="952" spans="5:5" ht="14.25" customHeight="1">
      <c r="E952" s="15"/>
    </row>
    <row r="953" spans="5:5" ht="14.25" customHeight="1">
      <c r="E953" s="15"/>
    </row>
    <row r="954" spans="5:5" ht="14.25" customHeight="1">
      <c r="E954" s="15"/>
    </row>
    <row r="955" spans="5:5" ht="14.25" customHeight="1">
      <c r="E955" s="15"/>
    </row>
    <row r="956" spans="5:5" ht="14.25" customHeight="1">
      <c r="E956" s="15"/>
    </row>
    <row r="957" spans="5:5" ht="14.25" customHeight="1">
      <c r="E957" s="15"/>
    </row>
    <row r="958" spans="5:5" ht="14.25" customHeight="1">
      <c r="E958" s="15"/>
    </row>
    <row r="959" spans="5:5" ht="14.25" customHeight="1">
      <c r="E959" s="15"/>
    </row>
    <row r="960" spans="5:5" ht="14.25" customHeight="1">
      <c r="E960" s="15"/>
    </row>
    <row r="961" spans="5:5" ht="14.25" customHeight="1">
      <c r="E961" s="15"/>
    </row>
    <row r="962" spans="5:5" ht="14.25" customHeight="1">
      <c r="E962" s="15"/>
    </row>
    <row r="963" spans="5:5" ht="14.25" customHeight="1">
      <c r="E963" s="15"/>
    </row>
    <row r="964" spans="5:5" ht="14.25" customHeight="1">
      <c r="E964" s="15"/>
    </row>
    <row r="965" spans="5:5" ht="14.25" customHeight="1">
      <c r="E965" s="15"/>
    </row>
    <row r="966" spans="5:5" ht="14.25" customHeight="1">
      <c r="E966" s="15"/>
    </row>
    <row r="967" spans="5:5" ht="14.25" customHeight="1">
      <c r="E967" s="15"/>
    </row>
    <row r="968" spans="5:5" ht="14.25" customHeight="1">
      <c r="E968" s="15"/>
    </row>
    <row r="969" spans="5:5" ht="14.25" customHeight="1">
      <c r="E969" s="15"/>
    </row>
    <row r="970" spans="5:5" ht="14.25" customHeight="1">
      <c r="E970" s="15"/>
    </row>
    <row r="971" spans="5:5" ht="14.25" customHeight="1">
      <c r="E971" s="15"/>
    </row>
    <row r="972" spans="5:5" ht="14.25" customHeight="1">
      <c r="E972" s="15"/>
    </row>
    <row r="973" spans="5:5" ht="14.25" customHeight="1">
      <c r="E973" s="15"/>
    </row>
    <row r="974" spans="5:5" ht="14.25" customHeight="1">
      <c r="E974" s="15"/>
    </row>
    <row r="975" spans="5:5" ht="14.25" customHeight="1">
      <c r="E975" s="15"/>
    </row>
    <row r="976" spans="5:5" ht="14.25" customHeight="1">
      <c r="E976" s="15"/>
    </row>
    <row r="977" spans="5:5" ht="14.25" customHeight="1">
      <c r="E977" s="15"/>
    </row>
    <row r="978" spans="5:5" ht="14.25" customHeight="1">
      <c r="E978" s="15"/>
    </row>
    <row r="979" spans="5:5" ht="14.25" customHeight="1">
      <c r="E979" s="15"/>
    </row>
    <row r="980" spans="5:5" ht="14.25" customHeight="1">
      <c r="E980" s="15"/>
    </row>
    <row r="981" spans="5:5" ht="14.25" customHeight="1">
      <c r="E981" s="15"/>
    </row>
    <row r="982" spans="5:5" ht="14.25" customHeight="1">
      <c r="E982" s="15"/>
    </row>
    <row r="983" spans="5:5" ht="14.25" customHeight="1">
      <c r="E983" s="15"/>
    </row>
    <row r="984" spans="5:5" ht="14.25" customHeight="1">
      <c r="E984" s="15"/>
    </row>
    <row r="985" spans="5:5" ht="14.25" customHeight="1">
      <c r="E985" s="15"/>
    </row>
    <row r="986" spans="5:5" ht="14.25" customHeight="1">
      <c r="E986" s="15"/>
    </row>
    <row r="987" spans="5:5" ht="14.25" customHeight="1">
      <c r="E987" s="15"/>
    </row>
    <row r="988" spans="5:5" ht="14.25" customHeight="1">
      <c r="E988" s="15"/>
    </row>
    <row r="989" spans="5:5" ht="14.25" customHeight="1">
      <c r="E989" s="15"/>
    </row>
    <row r="990" spans="5:5" ht="14.25" customHeight="1">
      <c r="E990" s="15"/>
    </row>
    <row r="991" spans="5:5" ht="14.25" customHeight="1">
      <c r="E991" s="15"/>
    </row>
    <row r="992" spans="5:5" ht="14.25" customHeight="1">
      <c r="E992" s="15"/>
    </row>
    <row r="993" spans="5:5" ht="14.25" customHeight="1">
      <c r="E993" s="15"/>
    </row>
    <row r="994" spans="5:5" ht="14.25" customHeight="1">
      <c r="E994" s="15"/>
    </row>
    <row r="995" spans="5:5" ht="14.25" customHeight="1">
      <c r="E995" s="15"/>
    </row>
    <row r="996" spans="5:5" ht="14.25" customHeight="1">
      <c r="E996" s="15"/>
    </row>
    <row r="997" spans="5:5" ht="14.25" customHeight="1">
      <c r="E997" s="15"/>
    </row>
    <row r="998" spans="5:5" ht="14.25" customHeight="1">
      <c r="E998" s="15"/>
    </row>
    <row r="999" spans="5:5" ht="14.25" customHeight="1">
      <c r="E999" s="15"/>
    </row>
    <row r="1000" spans="5:5" ht="14.25" customHeight="1">
      <c r="E1000" s="15"/>
    </row>
    <row r="1001" spans="5:5" ht="14.25" customHeight="1">
      <c r="E1001" s="15"/>
    </row>
    <row r="1002" spans="5:5" ht="14.25" customHeight="1">
      <c r="E1002" s="15"/>
    </row>
    <row r="1003" spans="5:5" ht="14.25" customHeight="1">
      <c r="E1003" s="15"/>
    </row>
    <row r="1004" spans="5:5" ht="14.25" customHeight="1">
      <c r="E1004" s="15"/>
    </row>
    <row r="1005" spans="5:5" ht="14.25" customHeight="1">
      <c r="E1005" s="15"/>
    </row>
    <row r="1006" spans="5:5" ht="14.25" customHeight="1">
      <c r="E1006" s="15"/>
    </row>
    <row r="1007" spans="5:5" ht="14.25" customHeight="1">
      <c r="E1007" s="15"/>
    </row>
    <row r="1008" spans="5:5" ht="14.25" customHeight="1">
      <c r="E1008" s="15"/>
    </row>
    <row r="1009" spans="5:5" ht="14.25" customHeight="1">
      <c r="E1009" s="15"/>
    </row>
    <row r="1010" spans="5:5" ht="15" customHeight="1">
      <c r="E1010" s="15"/>
    </row>
    <row r="1011" spans="5:5" ht="15" customHeight="1">
      <c r="E1011" s="15"/>
    </row>
    <row r="1012" spans="5:5" ht="15" customHeight="1">
      <c r="E1012" s="15"/>
    </row>
    <row r="1013" spans="5:5" ht="15" customHeight="1">
      <c r="E1013" s="15"/>
    </row>
    <row r="1014" spans="5:5" ht="15" customHeight="1">
      <c r="E1014" s="15"/>
    </row>
    <row r="1015" spans="5:5" ht="15" customHeight="1">
      <c r="E1015" s="15"/>
    </row>
  </sheetData>
  <autoFilter ref="A5:AC241" xr:uid="{00000000-0009-0000-0000-000004000000}"/>
  <mergeCells count="3">
    <mergeCell ref="P61:Q61"/>
    <mergeCell ref="P62:Q62"/>
    <mergeCell ref="P63:Q63"/>
  </mergeCells>
  <phoneticPr fontId="15" type="noConversion"/>
  <printOptions gridLines="1"/>
  <pageMargins left="0.70069444444444395" right="0.70069444444444395" top="0.75208333333333299" bottom="0.75208333333333299" header="0" footer="0"/>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dimension ref="A1:AC386"/>
  <sheetViews>
    <sheetView topLeftCell="C102" zoomScale="70" zoomScaleNormal="70" zoomScalePageLayoutView="80" workbookViewId="0">
      <selection activeCell="J120" sqref="J120"/>
    </sheetView>
  </sheetViews>
  <sheetFormatPr baseColWidth="10" defaultRowHeight="15" outlineLevelRow="1"/>
  <cols>
    <col min="1" max="1" width="74.1640625" bestFit="1" customWidth="1"/>
    <col min="2" max="2" width="22.33203125" bestFit="1" customWidth="1"/>
    <col min="3" max="3" width="19.33203125" bestFit="1" customWidth="1"/>
    <col min="4" max="4" width="23.6640625" bestFit="1" customWidth="1"/>
    <col min="5" max="5" width="19.83203125" bestFit="1" customWidth="1"/>
    <col min="6" max="6" width="12.6640625" bestFit="1" customWidth="1"/>
    <col min="7" max="8" width="14.5" bestFit="1" customWidth="1"/>
    <col min="9" max="9" width="26.1640625" bestFit="1" customWidth="1"/>
    <col min="10" max="10" width="22.5" bestFit="1" customWidth="1"/>
    <col min="11" max="11" width="23" style="18" customWidth="1"/>
    <col min="12" max="14" width="20.6640625" customWidth="1"/>
    <col min="15" max="15" width="21.6640625" bestFit="1" customWidth="1"/>
    <col min="16" max="17" width="15.5" bestFit="1" customWidth="1"/>
  </cols>
  <sheetData>
    <row r="1" spans="1:7" s="48" customFormat="1"/>
    <row r="2" spans="1:7" s="48" customFormat="1"/>
    <row r="3" spans="1:7" s="48" customFormat="1" ht="21">
      <c r="A3" s="51" t="s">
        <v>442</v>
      </c>
      <c r="B3" s="50"/>
    </row>
    <row r="4" spans="1:7" s="48" customFormat="1"/>
    <row r="5" spans="1:7" s="48" customFormat="1"/>
    <row r="6" spans="1:7" ht="19" hidden="1" outlineLevel="1">
      <c r="A6" s="7" t="s">
        <v>555</v>
      </c>
      <c r="B6" s="98" t="s">
        <v>556</v>
      </c>
      <c r="C6" s="52" t="s">
        <v>441</v>
      </c>
    </row>
    <row r="7" spans="1:7" hidden="1" outlineLevel="1"/>
    <row r="8" spans="1:7" hidden="1" outlineLevel="1">
      <c r="A8" s="7" t="s">
        <v>147</v>
      </c>
      <c r="B8" s="7" t="s">
        <v>146</v>
      </c>
    </row>
    <row r="9" spans="1:7" hidden="1" outlineLevel="1">
      <c r="A9" s="7" t="s">
        <v>144</v>
      </c>
      <c r="B9" s="98" t="s">
        <v>2</v>
      </c>
      <c r="C9" s="98" t="s">
        <v>3</v>
      </c>
      <c r="D9" s="98" t="s">
        <v>4</v>
      </c>
      <c r="E9" s="98" t="s">
        <v>5</v>
      </c>
      <c r="F9" s="98" t="s">
        <v>118</v>
      </c>
      <c r="G9" s="98" t="s">
        <v>145</v>
      </c>
    </row>
    <row r="10" spans="1:7" hidden="1" outlineLevel="1">
      <c r="A10" s="3" t="s">
        <v>16</v>
      </c>
      <c r="B10" s="8">
        <v>1</v>
      </c>
      <c r="C10" s="8">
        <v>9</v>
      </c>
      <c r="D10" s="8">
        <v>2</v>
      </c>
      <c r="E10" s="8">
        <v>2</v>
      </c>
      <c r="F10" s="8">
        <v>1</v>
      </c>
      <c r="G10" s="8">
        <v>15</v>
      </c>
    </row>
    <row r="11" spans="1:7" hidden="1" outlineLevel="1">
      <c r="A11" s="3" t="s">
        <v>81</v>
      </c>
      <c r="B11" s="8"/>
      <c r="C11" s="8">
        <v>2</v>
      </c>
      <c r="D11" s="8">
        <v>1</v>
      </c>
      <c r="E11" s="8"/>
      <c r="F11" s="8">
        <v>1</v>
      </c>
      <c r="G11" s="8">
        <v>4</v>
      </c>
    </row>
    <row r="12" spans="1:7" hidden="1" outlineLevel="1">
      <c r="A12" s="3" t="s">
        <v>47</v>
      </c>
      <c r="B12" s="8"/>
      <c r="C12" s="8">
        <v>2</v>
      </c>
      <c r="D12" s="8"/>
      <c r="E12" s="8"/>
      <c r="F12" s="8">
        <v>2</v>
      </c>
      <c r="G12" s="8">
        <v>4</v>
      </c>
    </row>
    <row r="13" spans="1:7" hidden="1" outlineLevel="1">
      <c r="A13" s="3" t="s">
        <v>174</v>
      </c>
      <c r="B13" s="8"/>
      <c r="C13" s="8">
        <v>3</v>
      </c>
      <c r="D13" s="8">
        <v>1</v>
      </c>
      <c r="E13" s="8"/>
      <c r="F13" s="8"/>
      <c r="G13" s="8">
        <v>4</v>
      </c>
    </row>
    <row r="14" spans="1:7" hidden="1" outlineLevel="1">
      <c r="A14" s="3" t="s">
        <v>6</v>
      </c>
      <c r="B14" s="8">
        <v>3</v>
      </c>
      <c r="C14" s="8">
        <v>9</v>
      </c>
      <c r="D14" s="8">
        <v>1</v>
      </c>
      <c r="E14" s="8">
        <v>5</v>
      </c>
      <c r="F14" s="8">
        <v>3</v>
      </c>
      <c r="G14" s="8">
        <v>21</v>
      </c>
    </row>
    <row r="15" spans="1:7" hidden="1" outlineLevel="1">
      <c r="A15" s="3" t="s">
        <v>11</v>
      </c>
      <c r="B15" s="8"/>
      <c r="C15" s="8">
        <v>6</v>
      </c>
      <c r="D15" s="8">
        <v>1</v>
      </c>
      <c r="E15" s="8"/>
      <c r="F15" s="8">
        <v>1</v>
      </c>
      <c r="G15" s="8">
        <v>8</v>
      </c>
    </row>
    <row r="16" spans="1:7" hidden="1" outlineLevel="1">
      <c r="A16" s="3" t="s">
        <v>54</v>
      </c>
      <c r="B16" s="8"/>
      <c r="C16" s="8">
        <v>5</v>
      </c>
      <c r="D16" s="8">
        <v>1</v>
      </c>
      <c r="E16" s="8"/>
      <c r="F16" s="8">
        <v>2</v>
      </c>
      <c r="G16" s="8">
        <v>8</v>
      </c>
    </row>
    <row r="17" spans="1:11" hidden="1" outlineLevel="1">
      <c r="A17" s="3" t="s">
        <v>35</v>
      </c>
      <c r="B17" s="8"/>
      <c r="C17" s="8">
        <v>4</v>
      </c>
      <c r="D17" s="8">
        <v>1</v>
      </c>
      <c r="E17" s="8">
        <v>1</v>
      </c>
      <c r="F17" s="8">
        <v>1</v>
      </c>
      <c r="G17" s="8">
        <v>7</v>
      </c>
    </row>
    <row r="18" spans="1:11" hidden="1" outlineLevel="1">
      <c r="A18" s="3" t="s">
        <v>13</v>
      </c>
      <c r="B18" s="8">
        <v>2</v>
      </c>
      <c r="C18" s="8">
        <v>7</v>
      </c>
      <c r="D18" s="8">
        <v>2</v>
      </c>
      <c r="E18" s="8"/>
      <c r="F18" s="8">
        <v>2</v>
      </c>
      <c r="G18" s="8">
        <v>13</v>
      </c>
    </row>
    <row r="19" spans="1:11" hidden="1" outlineLevel="1">
      <c r="A19" s="3" t="s">
        <v>20</v>
      </c>
      <c r="B19" s="8">
        <v>1</v>
      </c>
      <c r="C19" s="8">
        <v>7</v>
      </c>
      <c r="D19" s="8"/>
      <c r="E19" s="8">
        <v>1</v>
      </c>
      <c r="F19" s="8">
        <v>1</v>
      </c>
      <c r="G19" s="8">
        <v>10</v>
      </c>
    </row>
    <row r="20" spans="1:11" hidden="1" outlineLevel="1">
      <c r="A20" s="3" t="s">
        <v>175</v>
      </c>
      <c r="B20" s="8"/>
      <c r="C20" s="8">
        <v>6</v>
      </c>
      <c r="D20" s="8">
        <v>1</v>
      </c>
      <c r="E20" s="8">
        <v>1</v>
      </c>
      <c r="F20" s="8">
        <v>1</v>
      </c>
      <c r="G20" s="8">
        <v>9</v>
      </c>
    </row>
    <row r="21" spans="1:11" hidden="1" outlineLevel="1">
      <c r="A21" s="3" t="s">
        <v>176</v>
      </c>
      <c r="B21" s="8"/>
      <c r="C21" s="8">
        <v>3</v>
      </c>
      <c r="D21" s="8">
        <v>1</v>
      </c>
      <c r="E21" s="8"/>
      <c r="F21" s="8"/>
      <c r="G21" s="8">
        <v>4</v>
      </c>
    </row>
    <row r="22" spans="1:11" hidden="1" outlineLevel="1">
      <c r="A22" s="3" t="s">
        <v>31</v>
      </c>
      <c r="B22" s="8"/>
      <c r="C22" s="8">
        <v>4</v>
      </c>
      <c r="D22" s="8">
        <v>2</v>
      </c>
      <c r="E22" s="8"/>
      <c r="F22" s="8">
        <v>2</v>
      </c>
      <c r="G22" s="8">
        <v>8</v>
      </c>
    </row>
    <row r="23" spans="1:11" hidden="1" outlineLevel="1">
      <c r="A23" s="3" t="s">
        <v>179</v>
      </c>
      <c r="B23" s="8"/>
      <c r="C23" s="8">
        <v>5</v>
      </c>
      <c r="D23" s="8">
        <v>2</v>
      </c>
      <c r="E23" s="8">
        <v>4</v>
      </c>
      <c r="F23" s="8">
        <v>2</v>
      </c>
      <c r="G23" s="8">
        <v>13</v>
      </c>
    </row>
    <row r="24" spans="1:11" hidden="1" outlineLevel="1">
      <c r="A24" s="3" t="s">
        <v>64</v>
      </c>
      <c r="B24" s="8">
        <v>1</v>
      </c>
      <c r="C24" s="8">
        <v>6</v>
      </c>
      <c r="D24" s="8">
        <v>1</v>
      </c>
      <c r="E24" s="8">
        <v>1</v>
      </c>
      <c r="F24" s="8">
        <v>3</v>
      </c>
      <c r="G24" s="8">
        <v>12</v>
      </c>
    </row>
    <row r="25" spans="1:11" hidden="1" outlineLevel="1">
      <c r="A25" s="3" t="s">
        <v>180</v>
      </c>
      <c r="B25" s="8"/>
      <c r="C25" s="8">
        <v>2</v>
      </c>
      <c r="D25" s="8"/>
      <c r="E25" s="8"/>
      <c r="F25" s="8">
        <v>2</v>
      </c>
      <c r="G25" s="8">
        <v>4</v>
      </c>
    </row>
    <row r="26" spans="1:11" hidden="1" outlineLevel="1">
      <c r="A26" s="3" t="s">
        <v>173</v>
      </c>
      <c r="B26" s="8">
        <v>1</v>
      </c>
      <c r="C26" s="8">
        <v>5</v>
      </c>
      <c r="D26" s="8">
        <v>1</v>
      </c>
      <c r="E26" s="8"/>
      <c r="F26" s="8">
        <v>1</v>
      </c>
      <c r="G26" s="8">
        <v>8</v>
      </c>
    </row>
    <row r="27" spans="1:11" hidden="1" outlineLevel="1">
      <c r="A27" s="3" t="s">
        <v>28</v>
      </c>
      <c r="B27" s="8"/>
      <c r="C27" s="8">
        <v>5</v>
      </c>
      <c r="D27" s="8">
        <v>1</v>
      </c>
      <c r="E27" s="8">
        <v>2</v>
      </c>
      <c r="F27" s="8">
        <v>2</v>
      </c>
      <c r="G27" s="8">
        <v>10</v>
      </c>
    </row>
    <row r="28" spans="1:11" hidden="1" outlineLevel="1">
      <c r="A28" s="3" t="s">
        <v>75</v>
      </c>
      <c r="B28" s="8"/>
      <c r="C28" s="8">
        <v>5</v>
      </c>
      <c r="D28" s="8"/>
      <c r="E28" s="8"/>
      <c r="F28" s="8">
        <v>1</v>
      </c>
      <c r="G28" s="8">
        <v>6</v>
      </c>
    </row>
    <row r="29" spans="1:11" hidden="1" outlineLevel="1">
      <c r="A29" s="3" t="s">
        <v>25</v>
      </c>
      <c r="B29" s="8">
        <v>2</v>
      </c>
      <c r="C29" s="8">
        <v>5</v>
      </c>
      <c r="D29" s="8">
        <v>2</v>
      </c>
      <c r="E29" s="8">
        <v>1</v>
      </c>
      <c r="F29" s="8">
        <v>4</v>
      </c>
      <c r="G29" s="8">
        <v>14</v>
      </c>
    </row>
    <row r="30" spans="1:11" hidden="1" outlineLevel="1">
      <c r="A30" s="3" t="s">
        <v>79</v>
      </c>
      <c r="B30" s="8"/>
      <c r="C30" s="8">
        <v>2</v>
      </c>
      <c r="D30" s="8">
        <v>1</v>
      </c>
      <c r="E30" s="8"/>
      <c r="F30" s="8"/>
      <c r="G30" s="8">
        <v>3</v>
      </c>
    </row>
    <row r="31" spans="1:11" s="17" customFormat="1" hidden="1" outlineLevel="1">
      <c r="A31" s="3" t="s">
        <v>50</v>
      </c>
      <c r="B31" s="8">
        <v>1</v>
      </c>
      <c r="C31" s="8">
        <v>4</v>
      </c>
      <c r="D31" s="8">
        <v>2</v>
      </c>
      <c r="E31" s="8"/>
      <c r="F31" s="8">
        <v>1</v>
      </c>
      <c r="G31" s="8">
        <v>8</v>
      </c>
      <c r="H31"/>
      <c r="K31" s="18"/>
    </row>
    <row r="32" spans="1:11" s="17" customFormat="1" hidden="1" outlineLevel="1">
      <c r="A32" s="3" t="s">
        <v>178</v>
      </c>
      <c r="B32" s="8"/>
      <c r="C32" s="8">
        <v>2</v>
      </c>
      <c r="D32" s="8">
        <v>2</v>
      </c>
      <c r="E32" s="8">
        <v>1</v>
      </c>
      <c r="F32" s="8"/>
      <c r="G32" s="8">
        <v>5</v>
      </c>
      <c r="H32"/>
      <c r="K32" s="18"/>
    </row>
    <row r="33" spans="1:12" s="17" customFormat="1" hidden="1" outlineLevel="1">
      <c r="A33" s="3" t="s">
        <v>177</v>
      </c>
      <c r="B33" s="8"/>
      <c r="C33" s="8">
        <v>4</v>
      </c>
      <c r="D33" s="8">
        <v>2</v>
      </c>
      <c r="E33" s="8"/>
      <c r="F33" s="8">
        <v>2</v>
      </c>
      <c r="G33" s="8">
        <v>8</v>
      </c>
      <c r="H33"/>
      <c r="K33" s="18"/>
    </row>
    <row r="34" spans="1:12" s="17" customFormat="1" hidden="1" outlineLevel="1">
      <c r="A34" s="3" t="s">
        <v>60</v>
      </c>
      <c r="B34" s="8">
        <v>3</v>
      </c>
      <c r="C34" s="8">
        <v>7</v>
      </c>
      <c r="D34" s="8">
        <v>5</v>
      </c>
      <c r="E34" s="8">
        <v>2</v>
      </c>
      <c r="F34" s="8"/>
      <c r="G34" s="8">
        <v>17</v>
      </c>
      <c r="H34"/>
      <c r="K34" s="18"/>
    </row>
    <row r="35" spans="1:12" s="17" customFormat="1" hidden="1" outlineLevel="1">
      <c r="A35" s="3" t="s">
        <v>39</v>
      </c>
      <c r="B35" s="8"/>
      <c r="C35" s="8">
        <v>4</v>
      </c>
      <c r="D35" s="8"/>
      <c r="E35" s="8">
        <v>1</v>
      </c>
      <c r="F35" s="8"/>
      <c r="G35" s="8">
        <v>5</v>
      </c>
      <c r="K35" s="18"/>
    </row>
    <row r="36" spans="1:12" s="17" customFormat="1" hidden="1" outlineLevel="1">
      <c r="A36" s="3" t="s">
        <v>134</v>
      </c>
      <c r="B36" s="8"/>
      <c r="C36" s="8">
        <v>1</v>
      </c>
      <c r="D36" s="8"/>
      <c r="E36" s="8">
        <v>1</v>
      </c>
      <c r="F36" s="8"/>
      <c r="G36" s="8">
        <v>2</v>
      </c>
      <c r="K36" s="18"/>
    </row>
    <row r="37" spans="1:12" s="17" customFormat="1" hidden="1" outlineLevel="1">
      <c r="A37" s="3" t="s">
        <v>145</v>
      </c>
      <c r="B37" s="8">
        <v>15</v>
      </c>
      <c r="C37" s="8">
        <v>124</v>
      </c>
      <c r="D37" s="8">
        <v>33</v>
      </c>
      <c r="E37" s="8">
        <v>23</v>
      </c>
      <c r="F37" s="8">
        <v>35</v>
      </c>
      <c r="G37" s="8">
        <v>230</v>
      </c>
      <c r="K37" s="18"/>
    </row>
    <row r="38" spans="1:12" s="17" customFormat="1" ht="19" hidden="1" outlineLevel="1">
      <c r="A38" s="24" t="s">
        <v>434</v>
      </c>
      <c r="B38" s="52" t="s">
        <v>441</v>
      </c>
      <c r="K38" s="18"/>
    </row>
    <row r="39" spans="1:12" s="17" customFormat="1" collapsed="1">
      <c r="A39" s="19"/>
      <c r="K39" s="18"/>
    </row>
    <row r="40" spans="1:12" s="17" customFormat="1">
      <c r="A40" s="19"/>
      <c r="B40" s="19"/>
      <c r="C40" s="14" t="s">
        <v>212</v>
      </c>
      <c r="L40" s="18"/>
    </row>
    <row r="41" spans="1:12" s="17" customFormat="1">
      <c r="A41" s="21"/>
      <c r="B41" s="21"/>
      <c r="C41" s="12" t="s">
        <v>2</v>
      </c>
      <c r="D41" s="11" t="s">
        <v>768</v>
      </c>
      <c r="E41" s="12" t="s">
        <v>4</v>
      </c>
      <c r="F41" s="12" t="s">
        <v>5</v>
      </c>
      <c r="G41" s="12" t="s">
        <v>118</v>
      </c>
      <c r="H41" s="12" t="s">
        <v>214</v>
      </c>
      <c r="L41" s="18"/>
    </row>
    <row r="42" spans="1:12" s="17" customFormat="1">
      <c r="A42" s="39" t="s">
        <v>16</v>
      </c>
      <c r="B42" s="39" t="s">
        <v>460</v>
      </c>
      <c r="C42" s="17">
        <f>VLOOKUP(A42,$A$10:$G$36,2,0)</f>
        <v>1</v>
      </c>
      <c r="D42" s="17">
        <f>VLOOKUP($A42,$A$10:$G$36,3,0)</f>
        <v>9</v>
      </c>
      <c r="E42" s="17">
        <f>VLOOKUP($A42,$A$10:$G$36,4,0)</f>
        <v>2</v>
      </c>
      <c r="F42" s="17">
        <f>VLOOKUP($A42,$A$10:$G$36,5,0)</f>
        <v>2</v>
      </c>
      <c r="G42" s="17">
        <f>VLOOKUP($A42,$A$10:$G$36,6,0)</f>
        <v>1</v>
      </c>
      <c r="H42" s="17">
        <f>SUM(C42:G42)</f>
        <v>15</v>
      </c>
      <c r="L42" s="18"/>
    </row>
    <row r="43" spans="1:12" s="17" customFormat="1" ht="21">
      <c r="A43" s="39" t="s">
        <v>60</v>
      </c>
      <c r="B43" s="39" t="s">
        <v>461</v>
      </c>
      <c r="C43" s="97">
        <f t="shared" ref="C43:C68" si="0">VLOOKUP(A43,$A$10:$G$36,2,0)</f>
        <v>3</v>
      </c>
      <c r="D43" s="97">
        <f t="shared" ref="D43:D68" si="1">VLOOKUP($A43,$A$10:$G$36,3,0)</f>
        <v>7</v>
      </c>
      <c r="E43" s="97">
        <f t="shared" ref="E43:E68" si="2">VLOOKUP($A43,$A$10:$G$36,4,0)</f>
        <v>5</v>
      </c>
      <c r="F43" s="97">
        <f t="shared" ref="F43:F68" si="3">VLOOKUP($A43,$A$10:$G$36,5,0)</f>
        <v>2</v>
      </c>
      <c r="G43" s="97">
        <f t="shared" ref="G43:G68" si="4">VLOOKUP($A43,$A$10:$G$36,6,0)</f>
        <v>0</v>
      </c>
      <c r="H43" s="48">
        <f t="shared" ref="H43:H68" si="5">SUM(C43:G43)</f>
        <v>17</v>
      </c>
      <c r="J43" s="68" t="s">
        <v>498</v>
      </c>
      <c r="L43" s="18"/>
    </row>
    <row r="44" spans="1:12" s="17" customFormat="1">
      <c r="A44" s="6" t="s">
        <v>81</v>
      </c>
      <c r="B44" s="6" t="s">
        <v>81</v>
      </c>
      <c r="C44" s="97">
        <f t="shared" si="0"/>
        <v>0</v>
      </c>
      <c r="D44" s="97">
        <f>VLOOKUP($A44,$A$10:$G$36,3,0)</f>
        <v>2</v>
      </c>
      <c r="E44" s="97">
        <f t="shared" si="2"/>
        <v>1</v>
      </c>
      <c r="F44" s="97">
        <f t="shared" si="3"/>
        <v>0</v>
      </c>
      <c r="G44" s="97">
        <f t="shared" si="4"/>
        <v>1</v>
      </c>
      <c r="H44" s="48">
        <f t="shared" si="5"/>
        <v>4</v>
      </c>
      <c r="L44" s="18"/>
    </row>
    <row r="45" spans="1:12" s="17" customFormat="1">
      <c r="A45" s="6" t="s">
        <v>47</v>
      </c>
      <c r="B45" s="6" t="s">
        <v>47</v>
      </c>
      <c r="C45" s="97">
        <f t="shared" si="0"/>
        <v>0</v>
      </c>
      <c r="D45" s="97">
        <f t="shared" si="1"/>
        <v>2</v>
      </c>
      <c r="E45" s="97">
        <f t="shared" si="2"/>
        <v>0</v>
      </c>
      <c r="F45" s="97">
        <f t="shared" si="3"/>
        <v>0</v>
      </c>
      <c r="G45" s="97">
        <f t="shared" si="4"/>
        <v>2</v>
      </c>
      <c r="H45" s="48">
        <f t="shared" si="5"/>
        <v>4</v>
      </c>
      <c r="L45" s="18"/>
    </row>
    <row r="46" spans="1:12" s="17" customFormat="1">
      <c r="A46" s="5" t="s">
        <v>174</v>
      </c>
      <c r="B46" s="5" t="s">
        <v>462</v>
      </c>
      <c r="C46" s="97">
        <f t="shared" si="0"/>
        <v>0</v>
      </c>
      <c r="D46" s="97">
        <f t="shared" si="1"/>
        <v>3</v>
      </c>
      <c r="E46" s="97">
        <f t="shared" si="2"/>
        <v>1</v>
      </c>
      <c r="F46" s="97">
        <f t="shared" si="3"/>
        <v>0</v>
      </c>
      <c r="G46" s="97">
        <f t="shared" si="4"/>
        <v>0</v>
      </c>
      <c r="H46" s="48">
        <f t="shared" si="5"/>
        <v>4</v>
      </c>
      <c r="L46" s="18"/>
    </row>
    <row r="47" spans="1:12" s="17" customFormat="1">
      <c r="A47" s="39" t="s">
        <v>6</v>
      </c>
      <c r="B47" s="39" t="s">
        <v>463</v>
      </c>
      <c r="C47" s="97">
        <f t="shared" si="0"/>
        <v>3</v>
      </c>
      <c r="D47" s="97">
        <f t="shared" si="1"/>
        <v>9</v>
      </c>
      <c r="E47" s="97">
        <f t="shared" si="2"/>
        <v>1</v>
      </c>
      <c r="F47" s="97">
        <f t="shared" si="3"/>
        <v>5</v>
      </c>
      <c r="G47" s="97">
        <f t="shared" si="4"/>
        <v>3</v>
      </c>
      <c r="H47" s="48">
        <f t="shared" si="5"/>
        <v>21</v>
      </c>
      <c r="L47" s="18"/>
    </row>
    <row r="48" spans="1:12" s="17" customFormat="1">
      <c r="A48" s="39" t="s">
        <v>11</v>
      </c>
      <c r="B48" s="39" t="s">
        <v>464</v>
      </c>
      <c r="C48" s="97">
        <f t="shared" si="0"/>
        <v>0</v>
      </c>
      <c r="D48" s="97">
        <f t="shared" si="1"/>
        <v>6</v>
      </c>
      <c r="E48" s="97">
        <f t="shared" si="2"/>
        <v>1</v>
      </c>
      <c r="F48" s="97">
        <f t="shared" si="3"/>
        <v>0</v>
      </c>
      <c r="G48" s="97">
        <f t="shared" si="4"/>
        <v>1</v>
      </c>
      <c r="H48" s="48">
        <f t="shared" si="5"/>
        <v>8</v>
      </c>
      <c r="L48" s="18"/>
    </row>
    <row r="49" spans="1:12" s="17" customFormat="1">
      <c r="A49" s="39" t="s">
        <v>54</v>
      </c>
      <c r="B49" s="39" t="s">
        <v>465</v>
      </c>
      <c r="C49" s="97">
        <f t="shared" si="0"/>
        <v>0</v>
      </c>
      <c r="D49" s="97">
        <f t="shared" si="1"/>
        <v>5</v>
      </c>
      <c r="E49" s="97">
        <f t="shared" si="2"/>
        <v>1</v>
      </c>
      <c r="F49" s="97">
        <f t="shared" si="3"/>
        <v>0</v>
      </c>
      <c r="G49" s="97">
        <f t="shared" si="4"/>
        <v>2</v>
      </c>
      <c r="H49" s="48">
        <f t="shared" si="5"/>
        <v>8</v>
      </c>
      <c r="L49" s="18"/>
    </row>
    <row r="50" spans="1:12" s="17" customFormat="1">
      <c r="A50" s="6" t="s">
        <v>35</v>
      </c>
      <c r="B50" s="6" t="s">
        <v>35</v>
      </c>
      <c r="C50" s="97">
        <f t="shared" si="0"/>
        <v>0</v>
      </c>
      <c r="D50" s="97">
        <f t="shared" si="1"/>
        <v>4</v>
      </c>
      <c r="E50" s="97">
        <f t="shared" si="2"/>
        <v>1</v>
      </c>
      <c r="F50" s="97">
        <f t="shared" si="3"/>
        <v>1</v>
      </c>
      <c r="G50" s="97">
        <f t="shared" si="4"/>
        <v>1</v>
      </c>
      <c r="H50" s="48">
        <f t="shared" si="5"/>
        <v>7</v>
      </c>
      <c r="L50" s="18"/>
    </row>
    <row r="51" spans="1:12" s="17" customFormat="1">
      <c r="A51" s="39" t="s">
        <v>13</v>
      </c>
      <c r="B51" s="39" t="s">
        <v>466</v>
      </c>
      <c r="C51" s="97">
        <f t="shared" si="0"/>
        <v>2</v>
      </c>
      <c r="D51" s="97">
        <f t="shared" si="1"/>
        <v>7</v>
      </c>
      <c r="E51" s="97">
        <f t="shared" si="2"/>
        <v>2</v>
      </c>
      <c r="F51" s="97">
        <f t="shared" si="3"/>
        <v>0</v>
      </c>
      <c r="G51" s="97">
        <f t="shared" si="4"/>
        <v>2</v>
      </c>
      <c r="H51" s="48">
        <f t="shared" si="5"/>
        <v>13</v>
      </c>
      <c r="L51" s="18"/>
    </row>
    <row r="52" spans="1:12" s="17" customFormat="1">
      <c r="A52" s="6" t="s">
        <v>20</v>
      </c>
      <c r="B52" s="39" t="s">
        <v>467</v>
      </c>
      <c r="C52" s="97">
        <f t="shared" si="0"/>
        <v>1</v>
      </c>
      <c r="D52" s="97">
        <f t="shared" si="1"/>
        <v>7</v>
      </c>
      <c r="E52" s="97">
        <f t="shared" si="2"/>
        <v>0</v>
      </c>
      <c r="F52" s="97">
        <f t="shared" si="3"/>
        <v>1</v>
      </c>
      <c r="G52" s="97">
        <f t="shared" si="4"/>
        <v>1</v>
      </c>
      <c r="H52" s="48">
        <f t="shared" si="5"/>
        <v>10</v>
      </c>
      <c r="L52" s="18"/>
    </row>
    <row r="53" spans="1:12" s="17" customFormat="1">
      <c r="A53" s="20" t="s">
        <v>175</v>
      </c>
      <c r="B53" s="5" t="s">
        <v>469</v>
      </c>
      <c r="C53" s="97">
        <f t="shared" si="0"/>
        <v>0</v>
      </c>
      <c r="D53" s="97">
        <f t="shared" si="1"/>
        <v>6</v>
      </c>
      <c r="E53" s="97">
        <f t="shared" si="2"/>
        <v>1</v>
      </c>
      <c r="F53" s="97">
        <f t="shared" si="3"/>
        <v>1</v>
      </c>
      <c r="G53" s="97">
        <f t="shared" si="4"/>
        <v>1</v>
      </c>
      <c r="H53" s="48">
        <f t="shared" si="5"/>
        <v>9</v>
      </c>
      <c r="L53" s="18"/>
    </row>
    <row r="54" spans="1:12" s="17" customFormat="1">
      <c r="A54" s="5" t="s">
        <v>134</v>
      </c>
      <c r="B54" s="5" t="s">
        <v>134</v>
      </c>
      <c r="C54" s="97">
        <f t="shared" si="0"/>
        <v>0</v>
      </c>
      <c r="D54" s="97">
        <f t="shared" si="1"/>
        <v>1</v>
      </c>
      <c r="E54" s="97">
        <f t="shared" si="2"/>
        <v>0</v>
      </c>
      <c r="F54" s="97">
        <f t="shared" si="3"/>
        <v>1</v>
      </c>
      <c r="G54" s="97">
        <f t="shared" si="4"/>
        <v>0</v>
      </c>
      <c r="H54" s="48">
        <f t="shared" si="5"/>
        <v>2</v>
      </c>
      <c r="L54" s="18"/>
    </row>
    <row r="55" spans="1:12" s="17" customFormat="1">
      <c r="A55" s="5" t="s">
        <v>176</v>
      </c>
      <c r="B55" s="5" t="s">
        <v>470</v>
      </c>
      <c r="C55" s="97">
        <f t="shared" si="0"/>
        <v>0</v>
      </c>
      <c r="D55" s="97">
        <f t="shared" si="1"/>
        <v>3</v>
      </c>
      <c r="E55" s="97">
        <f t="shared" si="2"/>
        <v>1</v>
      </c>
      <c r="F55" s="97">
        <f t="shared" si="3"/>
        <v>0</v>
      </c>
      <c r="G55" s="97">
        <f t="shared" si="4"/>
        <v>0</v>
      </c>
      <c r="H55" s="48">
        <f t="shared" si="5"/>
        <v>4</v>
      </c>
      <c r="I55" s="14"/>
      <c r="L55" s="18"/>
    </row>
    <row r="56" spans="1:12" s="17" customFormat="1">
      <c r="A56" s="5" t="s">
        <v>31</v>
      </c>
      <c r="B56" s="5" t="s">
        <v>31</v>
      </c>
      <c r="C56" s="97">
        <f t="shared" si="0"/>
        <v>0</v>
      </c>
      <c r="D56" s="97">
        <f t="shared" si="1"/>
        <v>4</v>
      </c>
      <c r="E56" s="97">
        <f t="shared" si="2"/>
        <v>2</v>
      </c>
      <c r="F56" s="97">
        <f t="shared" si="3"/>
        <v>0</v>
      </c>
      <c r="G56" s="97">
        <f t="shared" si="4"/>
        <v>2</v>
      </c>
      <c r="H56" s="48">
        <f t="shared" si="5"/>
        <v>8</v>
      </c>
      <c r="L56" s="18"/>
    </row>
    <row r="57" spans="1:12" s="64" customFormat="1">
      <c r="A57" s="5" t="s">
        <v>177</v>
      </c>
      <c r="B57" s="5" t="s">
        <v>177</v>
      </c>
      <c r="C57" s="97">
        <f t="shared" si="0"/>
        <v>0</v>
      </c>
      <c r="D57" s="97">
        <f t="shared" si="1"/>
        <v>4</v>
      </c>
      <c r="E57" s="97">
        <f t="shared" si="2"/>
        <v>2</v>
      </c>
      <c r="F57" s="97">
        <f t="shared" si="3"/>
        <v>0</v>
      </c>
      <c r="G57" s="97">
        <f t="shared" si="4"/>
        <v>2</v>
      </c>
      <c r="H57" s="64">
        <f t="shared" si="5"/>
        <v>8</v>
      </c>
    </row>
    <row r="58" spans="1:12" s="17" customFormat="1">
      <c r="A58" s="5" t="s">
        <v>179</v>
      </c>
      <c r="B58" s="5" t="s">
        <v>471</v>
      </c>
      <c r="C58" s="97">
        <f t="shared" si="0"/>
        <v>0</v>
      </c>
      <c r="D58" s="97">
        <f t="shared" si="1"/>
        <v>5</v>
      </c>
      <c r="E58" s="97">
        <f t="shared" si="2"/>
        <v>2</v>
      </c>
      <c r="F58" s="97">
        <f t="shared" si="3"/>
        <v>4</v>
      </c>
      <c r="G58" s="97">
        <f t="shared" si="4"/>
        <v>2</v>
      </c>
      <c r="H58" s="48">
        <f t="shared" si="5"/>
        <v>13</v>
      </c>
      <c r="L58" s="18"/>
    </row>
    <row r="59" spans="1:12" s="17" customFormat="1">
      <c r="A59" s="5" t="s">
        <v>64</v>
      </c>
      <c r="B59" s="5" t="s">
        <v>64</v>
      </c>
      <c r="C59" s="97">
        <f t="shared" si="0"/>
        <v>1</v>
      </c>
      <c r="D59" s="97">
        <f t="shared" si="1"/>
        <v>6</v>
      </c>
      <c r="E59" s="97">
        <f t="shared" si="2"/>
        <v>1</v>
      </c>
      <c r="F59" s="97">
        <f t="shared" si="3"/>
        <v>1</v>
      </c>
      <c r="G59" s="97">
        <f t="shared" si="4"/>
        <v>3</v>
      </c>
      <c r="H59" s="48">
        <f t="shared" si="5"/>
        <v>12</v>
      </c>
      <c r="L59" s="18"/>
    </row>
    <row r="60" spans="1:12" s="17" customFormat="1">
      <c r="A60" s="5" t="s">
        <v>180</v>
      </c>
      <c r="B60" s="5" t="s">
        <v>472</v>
      </c>
      <c r="C60" s="97">
        <f t="shared" si="0"/>
        <v>0</v>
      </c>
      <c r="D60" s="97">
        <f t="shared" si="1"/>
        <v>2</v>
      </c>
      <c r="E60" s="97">
        <f t="shared" si="2"/>
        <v>0</v>
      </c>
      <c r="F60" s="97">
        <f t="shared" si="3"/>
        <v>0</v>
      </c>
      <c r="G60" s="97">
        <f t="shared" si="4"/>
        <v>2</v>
      </c>
      <c r="H60" s="48">
        <f t="shared" si="5"/>
        <v>4</v>
      </c>
      <c r="I60" s="14"/>
      <c r="L60" s="18"/>
    </row>
    <row r="61" spans="1:12" s="17" customFormat="1">
      <c r="A61" s="5" t="s">
        <v>173</v>
      </c>
      <c r="B61" s="5" t="s">
        <v>173</v>
      </c>
      <c r="C61" s="97">
        <f t="shared" si="0"/>
        <v>1</v>
      </c>
      <c r="D61" s="97">
        <f t="shared" si="1"/>
        <v>5</v>
      </c>
      <c r="E61" s="97">
        <f t="shared" si="2"/>
        <v>1</v>
      </c>
      <c r="F61" s="97">
        <f t="shared" si="3"/>
        <v>0</v>
      </c>
      <c r="G61" s="97">
        <f t="shared" si="4"/>
        <v>1</v>
      </c>
      <c r="H61" s="48">
        <f t="shared" si="5"/>
        <v>8</v>
      </c>
      <c r="L61" s="18"/>
    </row>
    <row r="62" spans="1:12" s="17" customFormat="1">
      <c r="A62" s="17" t="s">
        <v>28</v>
      </c>
      <c r="B62" s="14" t="s">
        <v>473</v>
      </c>
      <c r="C62" s="97">
        <f t="shared" si="0"/>
        <v>0</v>
      </c>
      <c r="D62" s="97">
        <f t="shared" si="1"/>
        <v>5</v>
      </c>
      <c r="E62" s="97">
        <f t="shared" si="2"/>
        <v>1</v>
      </c>
      <c r="F62" s="97">
        <f t="shared" si="3"/>
        <v>2</v>
      </c>
      <c r="G62" s="97">
        <f t="shared" si="4"/>
        <v>2</v>
      </c>
      <c r="H62" s="48">
        <f t="shared" si="5"/>
        <v>10</v>
      </c>
      <c r="L62" s="18"/>
    </row>
    <row r="63" spans="1:12" s="17" customFormat="1">
      <c r="A63" s="6" t="s">
        <v>75</v>
      </c>
      <c r="B63" s="6" t="s">
        <v>75</v>
      </c>
      <c r="C63" s="97">
        <f t="shared" si="0"/>
        <v>0</v>
      </c>
      <c r="D63" s="97">
        <f t="shared" si="1"/>
        <v>5</v>
      </c>
      <c r="E63" s="97">
        <f t="shared" si="2"/>
        <v>0</v>
      </c>
      <c r="F63" s="97">
        <f t="shared" si="3"/>
        <v>0</v>
      </c>
      <c r="G63" s="97">
        <f t="shared" si="4"/>
        <v>1</v>
      </c>
      <c r="H63" s="48">
        <f t="shared" si="5"/>
        <v>6</v>
      </c>
      <c r="L63" s="18"/>
    </row>
    <row r="64" spans="1:12" s="17" customFormat="1">
      <c r="A64" s="6" t="s">
        <v>25</v>
      </c>
      <c r="B64" s="39" t="s">
        <v>474</v>
      </c>
      <c r="C64" s="97">
        <f t="shared" si="0"/>
        <v>2</v>
      </c>
      <c r="D64" s="97">
        <f t="shared" si="1"/>
        <v>5</v>
      </c>
      <c r="E64" s="97">
        <f t="shared" si="2"/>
        <v>2</v>
      </c>
      <c r="F64" s="97">
        <f t="shared" si="3"/>
        <v>1</v>
      </c>
      <c r="G64" s="97">
        <f t="shared" si="4"/>
        <v>4</v>
      </c>
      <c r="H64" s="48">
        <f t="shared" si="5"/>
        <v>14</v>
      </c>
      <c r="L64" s="18"/>
    </row>
    <row r="65" spans="1:12" s="17" customFormat="1">
      <c r="A65" s="6" t="s">
        <v>79</v>
      </c>
      <c r="B65" s="6" t="s">
        <v>79</v>
      </c>
      <c r="C65" s="97">
        <f t="shared" si="0"/>
        <v>0</v>
      </c>
      <c r="D65" s="97">
        <f t="shared" si="1"/>
        <v>2</v>
      </c>
      <c r="E65" s="97">
        <f t="shared" si="2"/>
        <v>1</v>
      </c>
      <c r="F65" s="97">
        <f t="shared" si="3"/>
        <v>0</v>
      </c>
      <c r="G65" s="97">
        <f t="shared" si="4"/>
        <v>0</v>
      </c>
      <c r="H65" s="48">
        <f t="shared" si="5"/>
        <v>3</v>
      </c>
      <c r="L65" s="18"/>
    </row>
    <row r="66" spans="1:12" s="17" customFormat="1">
      <c r="A66" s="6" t="s">
        <v>50</v>
      </c>
      <c r="B66" s="39" t="s">
        <v>475</v>
      </c>
      <c r="C66" s="97">
        <f t="shared" si="0"/>
        <v>1</v>
      </c>
      <c r="D66" s="97">
        <f t="shared" si="1"/>
        <v>4</v>
      </c>
      <c r="E66" s="97">
        <f t="shared" si="2"/>
        <v>2</v>
      </c>
      <c r="F66" s="97">
        <f t="shared" si="3"/>
        <v>0</v>
      </c>
      <c r="G66" s="97">
        <f t="shared" si="4"/>
        <v>1</v>
      </c>
      <c r="H66" s="48">
        <f t="shared" si="5"/>
        <v>8</v>
      </c>
      <c r="L66" s="18"/>
    </row>
    <row r="67" spans="1:12" s="17" customFormat="1">
      <c r="A67" s="20" t="s">
        <v>39</v>
      </c>
      <c r="B67" s="20" t="s">
        <v>39</v>
      </c>
      <c r="C67" s="97">
        <f t="shared" si="0"/>
        <v>0</v>
      </c>
      <c r="D67" s="97">
        <f t="shared" si="1"/>
        <v>4</v>
      </c>
      <c r="E67" s="97">
        <f t="shared" si="2"/>
        <v>0</v>
      </c>
      <c r="F67" s="97">
        <f t="shared" si="3"/>
        <v>1</v>
      </c>
      <c r="G67" s="97">
        <f t="shared" si="4"/>
        <v>0</v>
      </c>
      <c r="H67" s="48">
        <f t="shared" si="5"/>
        <v>5</v>
      </c>
      <c r="L67" s="18"/>
    </row>
    <row r="68" spans="1:12" s="17" customFormat="1">
      <c r="A68" s="20" t="s">
        <v>178</v>
      </c>
      <c r="B68" s="5" t="s">
        <v>476</v>
      </c>
      <c r="C68" s="97">
        <f t="shared" si="0"/>
        <v>0</v>
      </c>
      <c r="D68" s="97">
        <f t="shared" si="1"/>
        <v>2</v>
      </c>
      <c r="E68" s="97">
        <f t="shared" si="2"/>
        <v>2</v>
      </c>
      <c r="F68" s="97">
        <f t="shared" si="3"/>
        <v>1</v>
      </c>
      <c r="G68" s="97">
        <f t="shared" si="4"/>
        <v>0</v>
      </c>
      <c r="H68" s="48">
        <f t="shared" si="5"/>
        <v>5</v>
      </c>
      <c r="L68" s="18"/>
    </row>
    <row r="69" spans="1:12" s="17" customFormat="1">
      <c r="A69" s="23" t="s">
        <v>213</v>
      </c>
      <c r="B69" s="23" t="s">
        <v>213</v>
      </c>
      <c r="C69" s="12">
        <f t="shared" ref="C69:H69" si="6">SUM(C42:C68)</f>
        <v>15</v>
      </c>
      <c r="D69" s="12">
        <f t="shared" si="6"/>
        <v>124</v>
      </c>
      <c r="E69" s="12">
        <f t="shared" si="6"/>
        <v>33</v>
      </c>
      <c r="F69" s="12">
        <f t="shared" si="6"/>
        <v>23</v>
      </c>
      <c r="G69" s="12">
        <f t="shared" si="6"/>
        <v>35</v>
      </c>
      <c r="H69" s="12">
        <f t="shared" si="6"/>
        <v>230</v>
      </c>
      <c r="L69" s="18"/>
    </row>
    <row r="70" spans="1:12" s="17" customFormat="1">
      <c r="A70" s="22" t="s">
        <v>468</v>
      </c>
      <c r="K70" s="18"/>
    </row>
    <row r="71" spans="1:12" s="17" customFormat="1">
      <c r="A71" s="20"/>
      <c r="K71" s="18"/>
    </row>
    <row r="72" spans="1:12" s="17" customFormat="1">
      <c r="A72" s="20"/>
      <c r="K72" s="18"/>
    </row>
    <row r="73" spans="1:12" s="17" customFormat="1">
      <c r="A73"/>
      <c r="B73"/>
      <c r="C73"/>
      <c r="D73"/>
      <c r="E73"/>
      <c r="F73"/>
      <c r="G73"/>
      <c r="H73"/>
      <c r="K73" s="18"/>
    </row>
    <row r="74" spans="1:12" s="17" customFormat="1">
      <c r="A74"/>
      <c r="B74"/>
      <c r="C74"/>
      <c r="D74"/>
      <c r="E74"/>
      <c r="F74"/>
      <c r="G74"/>
      <c r="H74"/>
      <c r="K74" s="18"/>
    </row>
    <row r="75" spans="1:12" s="17" customFormat="1">
      <c r="A75"/>
      <c r="B75"/>
      <c r="C75"/>
      <c r="D75"/>
      <c r="E75"/>
      <c r="F75"/>
      <c r="G75"/>
      <c r="H75"/>
      <c r="K75" s="18"/>
    </row>
    <row r="76" spans="1:12" s="17" customFormat="1">
      <c r="A76"/>
      <c r="B76"/>
      <c r="C76"/>
      <c r="D76"/>
      <c r="E76"/>
      <c r="F76"/>
      <c r="G76"/>
      <c r="H76"/>
      <c r="K76" s="18"/>
    </row>
    <row r="77" spans="1:12" s="17" customFormat="1">
      <c r="A77"/>
      <c r="B77"/>
      <c r="C77"/>
      <c r="D77"/>
      <c r="E77"/>
      <c r="F77"/>
      <c r="G77"/>
      <c r="H77"/>
      <c r="K77" s="18"/>
    </row>
    <row r="78" spans="1:12" s="17" customFormat="1">
      <c r="A78" s="20"/>
      <c r="K78" s="18"/>
    </row>
    <row r="79" spans="1:12" s="17" customFormat="1">
      <c r="A79" s="20"/>
      <c r="K79" s="18"/>
    </row>
    <row r="80" spans="1:12" s="17" customFormat="1" ht="21">
      <c r="A80" s="51" t="s">
        <v>449</v>
      </c>
      <c r="B80" s="50"/>
      <c r="K80" s="18"/>
    </row>
    <row r="81" spans="1:13" s="17" customFormat="1">
      <c r="A81" s="20"/>
      <c r="K81" s="18"/>
    </row>
    <row r="82" spans="1:13" ht="20">
      <c r="M82" s="56" t="s">
        <v>784</v>
      </c>
    </row>
    <row r="83" spans="1:13" ht="20">
      <c r="A83" s="129" t="s">
        <v>555</v>
      </c>
      <c r="B83" s="98" t="s">
        <v>556</v>
      </c>
      <c r="C83" s="52" t="s">
        <v>440</v>
      </c>
      <c r="L83" s="56"/>
    </row>
    <row r="84" spans="1:13" ht="20">
      <c r="I84" s="16"/>
      <c r="J84" s="16"/>
      <c r="K84" s="16"/>
      <c r="L84" s="56"/>
    </row>
    <row r="85" spans="1:13">
      <c r="A85" s="7" t="s">
        <v>156</v>
      </c>
      <c r="B85" s="98" t="s">
        <v>148</v>
      </c>
      <c r="C85" s="98" t="s">
        <v>149</v>
      </c>
      <c r="D85" s="98" t="s">
        <v>150</v>
      </c>
      <c r="E85" s="98" t="s">
        <v>151</v>
      </c>
      <c r="F85" s="98" t="s">
        <v>152</v>
      </c>
      <c r="G85" s="98" t="s">
        <v>153</v>
      </c>
      <c r="H85" s="98" t="s">
        <v>154</v>
      </c>
      <c r="I85" s="98" t="s">
        <v>183</v>
      </c>
      <c r="J85" s="98" t="s">
        <v>184</v>
      </c>
    </row>
    <row r="86" spans="1:13">
      <c r="A86" s="3" t="s">
        <v>2</v>
      </c>
      <c r="B86" s="8"/>
      <c r="C86" s="8"/>
      <c r="D86" s="8"/>
      <c r="E86" s="8">
        <v>1</v>
      </c>
      <c r="F86" s="8">
        <v>5</v>
      </c>
      <c r="G86" s="8"/>
      <c r="H86" s="8">
        <v>1</v>
      </c>
      <c r="I86" s="8">
        <v>3</v>
      </c>
      <c r="J86" s="8">
        <v>5</v>
      </c>
      <c r="K86" s="8"/>
    </row>
    <row r="87" spans="1:13">
      <c r="A87" s="3" t="s">
        <v>768</v>
      </c>
      <c r="B87" s="8">
        <v>26</v>
      </c>
      <c r="C87" s="8">
        <v>63</v>
      </c>
      <c r="D87" s="8">
        <v>3</v>
      </c>
      <c r="E87" s="8">
        <v>15</v>
      </c>
      <c r="F87" s="8">
        <v>10</v>
      </c>
      <c r="G87" s="8">
        <v>2</v>
      </c>
      <c r="H87" s="8">
        <v>4</v>
      </c>
      <c r="I87" s="8">
        <v>24</v>
      </c>
      <c r="J87" s="8">
        <v>19</v>
      </c>
      <c r="K87" s="8"/>
    </row>
    <row r="88" spans="1:13">
      <c r="A88" s="3" t="s">
        <v>4</v>
      </c>
      <c r="B88" s="8">
        <v>7</v>
      </c>
      <c r="C88" s="8">
        <v>4</v>
      </c>
      <c r="D88" s="8"/>
      <c r="E88" s="8">
        <v>6</v>
      </c>
      <c r="F88" s="8">
        <v>4</v>
      </c>
      <c r="G88" s="8">
        <v>1</v>
      </c>
      <c r="H88" s="8">
        <v>4</v>
      </c>
      <c r="I88" s="8">
        <v>5</v>
      </c>
      <c r="J88" s="8">
        <v>7</v>
      </c>
      <c r="K88" s="8"/>
    </row>
    <row r="89" spans="1:13">
      <c r="A89" s="3" t="s">
        <v>5</v>
      </c>
      <c r="B89" s="8">
        <v>2</v>
      </c>
      <c r="C89" s="8">
        <v>3</v>
      </c>
      <c r="D89" s="8">
        <v>1</v>
      </c>
      <c r="E89" s="8">
        <v>2</v>
      </c>
      <c r="F89" s="8">
        <v>7</v>
      </c>
      <c r="G89" s="8"/>
      <c r="H89" s="8">
        <v>1</v>
      </c>
      <c r="I89" s="8">
        <v>2</v>
      </c>
      <c r="J89" s="8">
        <v>8</v>
      </c>
      <c r="K89" s="8"/>
    </row>
    <row r="90" spans="1:13">
      <c r="A90" s="3" t="s">
        <v>118</v>
      </c>
      <c r="B90" s="8">
        <v>19</v>
      </c>
      <c r="C90" s="8">
        <v>4</v>
      </c>
      <c r="D90" s="8"/>
      <c r="E90" s="8">
        <v>1</v>
      </c>
      <c r="F90" s="8">
        <v>4</v>
      </c>
      <c r="G90" s="8">
        <v>3</v>
      </c>
      <c r="H90" s="8"/>
      <c r="I90" s="8">
        <v>3</v>
      </c>
      <c r="J90" s="8">
        <v>2</v>
      </c>
      <c r="K90" s="8"/>
    </row>
    <row r="91" spans="1:13">
      <c r="A91" s="3" t="s">
        <v>145</v>
      </c>
      <c r="B91" s="8">
        <v>54</v>
      </c>
      <c r="C91" s="8">
        <v>74</v>
      </c>
      <c r="D91" s="8">
        <v>4</v>
      </c>
      <c r="E91" s="8">
        <v>25</v>
      </c>
      <c r="F91" s="8">
        <v>30</v>
      </c>
      <c r="G91" s="8">
        <v>6</v>
      </c>
      <c r="H91" s="8">
        <v>10</v>
      </c>
      <c r="I91" s="8">
        <v>37</v>
      </c>
      <c r="J91" s="8">
        <v>41</v>
      </c>
      <c r="K91" s="8"/>
    </row>
    <row r="94" spans="1:13" s="17" customFormat="1">
      <c r="A94" s="25" t="s">
        <v>216</v>
      </c>
      <c r="K94" s="18"/>
    </row>
    <row r="95" spans="1:13" s="17" customFormat="1" ht="19">
      <c r="A95" s="24" t="s">
        <v>434</v>
      </c>
      <c r="B95" s="52" t="s">
        <v>440</v>
      </c>
      <c r="K95" s="18"/>
    </row>
    <row r="96" spans="1:13" s="17" customFormat="1">
      <c r="K96" s="18"/>
    </row>
    <row r="97" spans="1:12">
      <c r="A97" s="3" t="s">
        <v>785</v>
      </c>
      <c r="B97">
        <v>1</v>
      </c>
      <c r="C97">
        <v>2</v>
      </c>
      <c r="D97">
        <v>3</v>
      </c>
      <c r="E97">
        <v>4</v>
      </c>
      <c r="F97">
        <v>5</v>
      </c>
      <c r="G97">
        <v>6</v>
      </c>
      <c r="H97">
        <v>7</v>
      </c>
      <c r="I97">
        <v>8</v>
      </c>
      <c r="J97">
        <v>9</v>
      </c>
    </row>
    <row r="98" spans="1:12">
      <c r="A98" s="10" t="str">
        <f>A85</f>
        <v/>
      </c>
      <c r="B98" s="10" t="s">
        <v>185</v>
      </c>
      <c r="C98" s="10" t="s">
        <v>186</v>
      </c>
      <c r="D98" s="10" t="s">
        <v>139</v>
      </c>
      <c r="E98" s="10" t="s">
        <v>187</v>
      </c>
      <c r="F98" s="10" t="s">
        <v>140</v>
      </c>
      <c r="G98" s="10" t="s">
        <v>188</v>
      </c>
      <c r="H98" s="10" t="s">
        <v>220</v>
      </c>
      <c r="I98" s="10" t="s">
        <v>189</v>
      </c>
      <c r="J98" s="10" t="s">
        <v>160</v>
      </c>
      <c r="K98" s="27" t="s">
        <v>214</v>
      </c>
    </row>
    <row r="99" spans="1:12">
      <c r="A99" s="10" t="str">
        <f t="shared" ref="A99:I104" si="7">A86</f>
        <v>Buildings</v>
      </c>
      <c r="B99" s="10">
        <f t="shared" ref="B99:B104" si="8">B86</f>
        <v>0</v>
      </c>
      <c r="C99" s="10">
        <f t="shared" si="7"/>
        <v>0</v>
      </c>
      <c r="D99" s="10">
        <f t="shared" si="7"/>
        <v>0</v>
      </c>
      <c r="E99" s="10">
        <f t="shared" si="7"/>
        <v>1</v>
      </c>
      <c r="F99" s="10">
        <f t="shared" si="7"/>
        <v>5</v>
      </c>
      <c r="G99" s="10">
        <f t="shared" si="7"/>
        <v>0</v>
      </c>
      <c r="H99" s="10">
        <f t="shared" si="7"/>
        <v>1</v>
      </c>
      <c r="I99" s="10">
        <f t="shared" si="7"/>
        <v>3</v>
      </c>
      <c r="J99" s="10">
        <f>J86</f>
        <v>5</v>
      </c>
      <c r="K99" s="27">
        <f>SUM(B99:J99)</f>
        <v>15</v>
      </c>
    </row>
    <row r="100" spans="1:12">
      <c r="A100" s="10" t="str">
        <f t="shared" si="7"/>
        <v>Transport</v>
      </c>
      <c r="B100" s="10">
        <f t="shared" si="8"/>
        <v>26</v>
      </c>
      <c r="C100" s="10">
        <f t="shared" si="7"/>
        <v>63</v>
      </c>
      <c r="D100" s="10">
        <f t="shared" si="7"/>
        <v>3</v>
      </c>
      <c r="E100" s="10">
        <f t="shared" si="7"/>
        <v>15</v>
      </c>
      <c r="F100" s="10">
        <f t="shared" si="7"/>
        <v>10</v>
      </c>
      <c r="G100" s="10">
        <f t="shared" si="7"/>
        <v>2</v>
      </c>
      <c r="H100" s="10">
        <f t="shared" si="7"/>
        <v>4</v>
      </c>
      <c r="I100" s="10">
        <f t="shared" si="7"/>
        <v>24</v>
      </c>
      <c r="J100" s="10">
        <f t="shared" ref="J100" si="9">J87</f>
        <v>19</v>
      </c>
      <c r="K100" s="27">
        <f t="shared" ref="K100:K104" si="10">SUM(B100:J100)</f>
        <v>166</v>
      </c>
    </row>
    <row r="101" spans="1:12">
      <c r="A101" s="10" t="str">
        <f t="shared" si="7"/>
        <v>Production / Consumption</v>
      </c>
      <c r="B101" s="10">
        <f t="shared" si="8"/>
        <v>7</v>
      </c>
      <c r="C101" s="10">
        <f t="shared" si="7"/>
        <v>4</v>
      </c>
      <c r="D101" s="10">
        <f t="shared" si="7"/>
        <v>0</v>
      </c>
      <c r="E101" s="10">
        <f t="shared" si="7"/>
        <v>6</v>
      </c>
      <c r="F101" s="10">
        <f t="shared" si="7"/>
        <v>4</v>
      </c>
      <c r="G101" s="10">
        <f t="shared" si="7"/>
        <v>1</v>
      </c>
      <c r="H101" s="10">
        <f t="shared" si="7"/>
        <v>4</v>
      </c>
      <c r="I101" s="10">
        <f t="shared" si="7"/>
        <v>5</v>
      </c>
      <c r="J101" s="10">
        <f t="shared" ref="J101" si="11">J88</f>
        <v>7</v>
      </c>
      <c r="K101" s="27">
        <f t="shared" si="10"/>
        <v>38</v>
      </c>
    </row>
    <row r="102" spans="1:12">
      <c r="A102" s="10" t="str">
        <f t="shared" si="7"/>
        <v>Agriculture / Nutrition</v>
      </c>
      <c r="B102" s="10">
        <f t="shared" si="8"/>
        <v>2</v>
      </c>
      <c r="C102" s="10">
        <f t="shared" si="7"/>
        <v>3</v>
      </c>
      <c r="D102" s="10">
        <f t="shared" si="7"/>
        <v>1</v>
      </c>
      <c r="E102" s="10">
        <f t="shared" si="7"/>
        <v>2</v>
      </c>
      <c r="F102" s="10">
        <f t="shared" si="7"/>
        <v>7</v>
      </c>
      <c r="G102" s="10">
        <f t="shared" si="7"/>
        <v>0</v>
      </c>
      <c r="H102" s="10">
        <f t="shared" si="7"/>
        <v>1</v>
      </c>
      <c r="I102" s="10">
        <f t="shared" si="7"/>
        <v>2</v>
      </c>
      <c r="J102" s="10">
        <f t="shared" ref="J102" si="12">J89</f>
        <v>8</v>
      </c>
      <c r="K102" s="27">
        <f t="shared" si="10"/>
        <v>26</v>
      </c>
    </row>
    <row r="103" spans="1:12">
      <c r="A103" s="10" t="str">
        <f t="shared" si="7"/>
        <v>Cross-sectoral</v>
      </c>
      <c r="B103" s="10">
        <f t="shared" si="8"/>
        <v>19</v>
      </c>
      <c r="C103" s="10">
        <f t="shared" si="7"/>
        <v>4</v>
      </c>
      <c r="D103" s="10">
        <f t="shared" si="7"/>
        <v>0</v>
      </c>
      <c r="E103" s="10">
        <f t="shared" si="7"/>
        <v>1</v>
      </c>
      <c r="F103" s="10">
        <f t="shared" si="7"/>
        <v>4</v>
      </c>
      <c r="G103" s="10">
        <f t="shared" si="7"/>
        <v>3</v>
      </c>
      <c r="H103" s="10">
        <f t="shared" si="7"/>
        <v>0</v>
      </c>
      <c r="I103" s="10">
        <f t="shared" si="7"/>
        <v>3</v>
      </c>
      <c r="J103" s="10">
        <f t="shared" ref="J103" si="13">J90</f>
        <v>2</v>
      </c>
      <c r="K103" s="27">
        <f t="shared" si="10"/>
        <v>36</v>
      </c>
    </row>
    <row r="104" spans="1:12">
      <c r="A104" s="10" t="str">
        <f t="shared" si="7"/>
        <v>Gesamtergebnis</v>
      </c>
      <c r="B104" s="10">
        <f t="shared" si="8"/>
        <v>54</v>
      </c>
      <c r="C104" s="10">
        <f t="shared" si="7"/>
        <v>74</v>
      </c>
      <c r="D104" s="10">
        <f t="shared" si="7"/>
        <v>4</v>
      </c>
      <c r="E104" s="10">
        <f t="shared" si="7"/>
        <v>25</v>
      </c>
      <c r="F104" s="10">
        <f t="shared" si="7"/>
        <v>30</v>
      </c>
      <c r="G104" s="10">
        <f t="shared" si="7"/>
        <v>6</v>
      </c>
      <c r="H104" s="10">
        <f t="shared" si="7"/>
        <v>10</v>
      </c>
      <c r="I104" s="10">
        <f t="shared" si="7"/>
        <v>37</v>
      </c>
      <c r="J104" s="10">
        <f t="shared" ref="J104" si="14">J91</f>
        <v>41</v>
      </c>
      <c r="K104" s="27">
        <f t="shared" si="10"/>
        <v>281</v>
      </c>
    </row>
    <row r="105" spans="1:12">
      <c r="B105" s="48"/>
      <c r="C105" s="48"/>
      <c r="D105" s="48"/>
      <c r="E105" s="48"/>
      <c r="F105" s="48"/>
      <c r="G105" s="48"/>
      <c r="H105" s="48"/>
      <c r="I105" s="48"/>
      <c r="J105" s="48"/>
    </row>
    <row r="106" spans="1:12" s="48" customFormat="1"/>
    <row r="107" spans="1:12" s="18" customFormat="1" ht="21">
      <c r="A107" s="51" t="s">
        <v>448</v>
      </c>
      <c r="B107" s="50"/>
    </row>
    <row r="108" spans="1:12" s="48" customFormat="1"/>
    <row r="109" spans="1:12" s="18" customFormat="1" ht="19">
      <c r="A109" s="28" t="s">
        <v>222</v>
      </c>
      <c r="B109" s="52" t="s">
        <v>440</v>
      </c>
    </row>
    <row r="110" spans="1:12" s="18" customFormat="1" ht="23">
      <c r="L110" s="57" t="s">
        <v>450</v>
      </c>
    </row>
    <row r="111" spans="1:12" s="18" customFormat="1" ht="23">
      <c r="A111" s="10" t="s">
        <v>224</v>
      </c>
      <c r="B111" s="10" t="s">
        <v>225</v>
      </c>
      <c r="C111" s="10" t="s">
        <v>223</v>
      </c>
      <c r="D111" s="28" t="s">
        <v>443</v>
      </c>
      <c r="E111" s="27" t="s">
        <v>446</v>
      </c>
      <c r="F111" s="27" t="s">
        <v>447</v>
      </c>
      <c r="L111" s="57" t="s">
        <v>451</v>
      </c>
    </row>
    <row r="112" spans="1:12" s="18" customFormat="1">
      <c r="A112" s="10" t="s">
        <v>138</v>
      </c>
      <c r="B112" s="10" t="s">
        <v>157</v>
      </c>
      <c r="C112" s="10" t="s">
        <v>226</v>
      </c>
    </row>
    <row r="113" spans="1:6" s="18" customFormat="1">
      <c r="A113" s="10">
        <v>1</v>
      </c>
      <c r="B113" s="10">
        <v>1</v>
      </c>
      <c r="C113" s="10">
        <f>B99</f>
        <v>0</v>
      </c>
      <c r="D113" s="54" t="s">
        <v>444</v>
      </c>
      <c r="E113" s="18">
        <f>C203</f>
        <v>0</v>
      </c>
      <c r="F113" s="18">
        <f>C113-E113</f>
        <v>0</v>
      </c>
    </row>
    <row r="114" spans="1:6" s="18" customFormat="1">
      <c r="A114" s="10">
        <f>A113</f>
        <v>1</v>
      </c>
      <c r="B114" s="10">
        <v>2</v>
      </c>
      <c r="C114" s="10">
        <f>B100</f>
        <v>26</v>
      </c>
      <c r="D114" s="54"/>
      <c r="E114" s="41">
        <f t="shared" ref="E114:E157" si="15">C204</f>
        <v>2</v>
      </c>
      <c r="F114" s="41">
        <f t="shared" ref="F114:F157" si="16">C114-E114</f>
        <v>24</v>
      </c>
    </row>
    <row r="115" spans="1:6" s="18" customFormat="1">
      <c r="A115" s="10">
        <f t="shared" ref="A115:A117" si="17">A114</f>
        <v>1</v>
      </c>
      <c r="B115" s="10">
        <v>3</v>
      </c>
      <c r="C115" s="10">
        <f>B101</f>
        <v>7</v>
      </c>
      <c r="D115" s="54"/>
      <c r="E115" s="41">
        <f t="shared" si="15"/>
        <v>3</v>
      </c>
      <c r="F115" s="41">
        <f t="shared" si="16"/>
        <v>4</v>
      </c>
    </row>
    <row r="116" spans="1:6" s="18" customFormat="1">
      <c r="A116" s="10">
        <f t="shared" si="17"/>
        <v>1</v>
      </c>
      <c r="B116" s="10">
        <v>4</v>
      </c>
      <c r="C116" s="10">
        <f>B102</f>
        <v>2</v>
      </c>
      <c r="D116" s="54"/>
      <c r="E116" s="41">
        <f t="shared" si="15"/>
        <v>1</v>
      </c>
      <c r="F116" s="41">
        <f t="shared" si="16"/>
        <v>1</v>
      </c>
    </row>
    <row r="117" spans="1:6" s="18" customFormat="1">
      <c r="A117" s="10">
        <f t="shared" si="17"/>
        <v>1</v>
      </c>
      <c r="B117" s="10">
        <v>5</v>
      </c>
      <c r="C117" s="10">
        <f>B103</f>
        <v>19</v>
      </c>
      <c r="D117" s="54"/>
      <c r="E117" s="41">
        <f t="shared" si="15"/>
        <v>0</v>
      </c>
      <c r="F117" s="41">
        <f t="shared" si="16"/>
        <v>19</v>
      </c>
    </row>
    <row r="118" spans="1:6" s="18" customFormat="1">
      <c r="A118" s="10">
        <v>2</v>
      </c>
      <c r="B118" s="10">
        <v>1</v>
      </c>
      <c r="C118" s="10">
        <f>C99</f>
        <v>0</v>
      </c>
      <c r="D118" s="54"/>
      <c r="E118" s="41">
        <f t="shared" si="15"/>
        <v>0</v>
      </c>
      <c r="F118" s="41">
        <f t="shared" si="16"/>
        <v>0</v>
      </c>
    </row>
    <row r="119" spans="1:6" s="18" customFormat="1">
      <c r="A119" s="10">
        <f>A118</f>
        <v>2</v>
      </c>
      <c r="B119" s="10">
        <v>2</v>
      </c>
      <c r="C119" s="10">
        <f>C100</f>
        <v>63</v>
      </c>
      <c r="D119" s="54"/>
      <c r="E119" s="41">
        <f t="shared" si="15"/>
        <v>6</v>
      </c>
      <c r="F119" s="41">
        <f t="shared" si="16"/>
        <v>57</v>
      </c>
    </row>
    <row r="120" spans="1:6" s="18" customFormat="1">
      <c r="A120" s="10">
        <f t="shared" ref="A120:A122" si="18">A119</f>
        <v>2</v>
      </c>
      <c r="B120" s="10">
        <v>3</v>
      </c>
      <c r="C120" s="10">
        <f>C101</f>
        <v>4</v>
      </c>
      <c r="D120" s="54"/>
      <c r="E120" s="41">
        <f t="shared" si="15"/>
        <v>2</v>
      </c>
      <c r="F120" s="41">
        <f t="shared" si="16"/>
        <v>2</v>
      </c>
    </row>
    <row r="121" spans="1:6" s="18" customFormat="1">
      <c r="A121" s="10">
        <f t="shared" si="18"/>
        <v>2</v>
      </c>
      <c r="B121" s="10">
        <v>4</v>
      </c>
      <c r="C121" s="10">
        <f>C102</f>
        <v>3</v>
      </c>
      <c r="D121" s="54"/>
      <c r="E121" s="41">
        <f t="shared" si="15"/>
        <v>0</v>
      </c>
      <c r="F121" s="41">
        <f t="shared" si="16"/>
        <v>3</v>
      </c>
    </row>
    <row r="122" spans="1:6" s="18" customFormat="1">
      <c r="A122" s="10">
        <f t="shared" si="18"/>
        <v>2</v>
      </c>
      <c r="B122" s="10">
        <v>5</v>
      </c>
      <c r="C122" s="10">
        <f>C103</f>
        <v>4</v>
      </c>
      <c r="D122" s="54"/>
      <c r="E122" s="41">
        <f t="shared" si="15"/>
        <v>0</v>
      </c>
      <c r="F122" s="41">
        <f t="shared" si="16"/>
        <v>4</v>
      </c>
    </row>
    <row r="123" spans="1:6" s="18" customFormat="1">
      <c r="A123" s="10">
        <v>3</v>
      </c>
      <c r="B123" s="10">
        <v>1</v>
      </c>
      <c r="C123" s="10">
        <f>D99</f>
        <v>0</v>
      </c>
      <c r="D123" s="54"/>
      <c r="E123" s="41">
        <f t="shared" si="15"/>
        <v>0</v>
      </c>
      <c r="F123" s="41">
        <f t="shared" si="16"/>
        <v>0</v>
      </c>
    </row>
    <row r="124" spans="1:6" s="18" customFormat="1">
      <c r="A124" s="10">
        <f>A123</f>
        <v>3</v>
      </c>
      <c r="B124" s="10">
        <v>2</v>
      </c>
      <c r="C124" s="10">
        <f>D100</f>
        <v>3</v>
      </c>
      <c r="D124" s="54"/>
      <c r="E124" s="41">
        <f t="shared" si="15"/>
        <v>1</v>
      </c>
      <c r="F124" s="41">
        <f t="shared" si="16"/>
        <v>2</v>
      </c>
    </row>
    <row r="125" spans="1:6" s="18" customFormat="1">
      <c r="A125" s="10">
        <f t="shared" ref="A125:A127" si="19">A124</f>
        <v>3</v>
      </c>
      <c r="B125" s="10">
        <v>3</v>
      </c>
      <c r="C125" s="10">
        <f>D101</f>
        <v>0</v>
      </c>
      <c r="D125" s="54"/>
      <c r="E125" s="41">
        <f t="shared" si="15"/>
        <v>0</v>
      </c>
      <c r="F125" s="41">
        <f t="shared" si="16"/>
        <v>0</v>
      </c>
    </row>
    <row r="126" spans="1:6" s="18" customFormat="1">
      <c r="A126" s="10">
        <f t="shared" si="19"/>
        <v>3</v>
      </c>
      <c r="B126" s="10">
        <v>4</v>
      </c>
      <c r="C126" s="10">
        <f>D102</f>
        <v>1</v>
      </c>
      <c r="D126" s="54"/>
      <c r="E126" s="41">
        <f t="shared" si="15"/>
        <v>1</v>
      </c>
      <c r="F126" s="41">
        <f t="shared" si="16"/>
        <v>0</v>
      </c>
    </row>
    <row r="127" spans="1:6" s="18" customFormat="1">
      <c r="A127" s="10">
        <f t="shared" si="19"/>
        <v>3</v>
      </c>
      <c r="B127" s="10">
        <v>5</v>
      </c>
      <c r="C127" s="10">
        <f>D103</f>
        <v>0</v>
      </c>
      <c r="D127" s="54"/>
      <c r="E127" s="41">
        <f t="shared" si="15"/>
        <v>0</v>
      </c>
      <c r="F127" s="41">
        <f t="shared" si="16"/>
        <v>0</v>
      </c>
    </row>
    <row r="128" spans="1:6" s="18" customFormat="1">
      <c r="A128" s="10">
        <v>4</v>
      </c>
      <c r="B128" s="10">
        <v>1</v>
      </c>
      <c r="C128" s="10">
        <f>E99</f>
        <v>1</v>
      </c>
      <c r="D128" s="54"/>
      <c r="E128" s="41">
        <f t="shared" si="15"/>
        <v>0</v>
      </c>
      <c r="F128" s="41">
        <f t="shared" si="16"/>
        <v>1</v>
      </c>
    </row>
    <row r="129" spans="1:19" s="18" customFormat="1" ht="16">
      <c r="A129" s="10">
        <f>A128</f>
        <v>4</v>
      </c>
      <c r="B129" s="10">
        <v>2</v>
      </c>
      <c r="C129" s="10">
        <f>E100</f>
        <v>15</v>
      </c>
      <c r="D129" s="54"/>
      <c r="E129" s="41">
        <f t="shared" si="15"/>
        <v>4</v>
      </c>
      <c r="F129" s="41">
        <f t="shared" si="16"/>
        <v>11</v>
      </c>
      <c r="S129" s="104"/>
    </row>
    <row r="130" spans="1:19" s="18" customFormat="1">
      <c r="A130" s="10">
        <f t="shared" ref="A130:A132" si="20">A129</f>
        <v>4</v>
      </c>
      <c r="B130" s="10">
        <v>3</v>
      </c>
      <c r="C130" s="10">
        <f>E101</f>
        <v>6</v>
      </c>
      <c r="D130" s="54"/>
      <c r="E130" s="41">
        <f t="shared" si="15"/>
        <v>1</v>
      </c>
      <c r="F130" s="41">
        <f t="shared" si="16"/>
        <v>5</v>
      </c>
    </row>
    <row r="131" spans="1:19" s="18" customFormat="1">
      <c r="A131" s="10">
        <f t="shared" si="20"/>
        <v>4</v>
      </c>
      <c r="B131" s="10">
        <v>4</v>
      </c>
      <c r="C131" s="10">
        <f>E102</f>
        <v>2</v>
      </c>
      <c r="D131" s="54"/>
      <c r="E131" s="41">
        <f t="shared" si="15"/>
        <v>0</v>
      </c>
      <c r="F131" s="41">
        <f t="shared" si="16"/>
        <v>2</v>
      </c>
    </row>
    <row r="132" spans="1:19" s="18" customFormat="1">
      <c r="A132" s="10">
        <f t="shared" si="20"/>
        <v>4</v>
      </c>
      <c r="B132" s="10">
        <v>5</v>
      </c>
      <c r="C132" s="10">
        <f>E103</f>
        <v>1</v>
      </c>
      <c r="D132" s="54"/>
      <c r="E132" s="41">
        <f t="shared" si="15"/>
        <v>0</v>
      </c>
      <c r="F132" s="41">
        <f t="shared" si="16"/>
        <v>1</v>
      </c>
    </row>
    <row r="133" spans="1:19" s="18" customFormat="1">
      <c r="A133" s="10">
        <v>5</v>
      </c>
      <c r="B133" s="10">
        <v>1</v>
      </c>
      <c r="C133" s="10">
        <f>F99</f>
        <v>5</v>
      </c>
      <c r="D133" s="54"/>
      <c r="E133" s="41">
        <f t="shared" si="15"/>
        <v>0</v>
      </c>
      <c r="F133" s="41">
        <f t="shared" si="16"/>
        <v>5</v>
      </c>
    </row>
    <row r="134" spans="1:19" s="18" customFormat="1">
      <c r="A134" s="10">
        <f>A133</f>
        <v>5</v>
      </c>
      <c r="B134" s="10">
        <v>2</v>
      </c>
      <c r="C134" s="10">
        <f>F100</f>
        <v>10</v>
      </c>
      <c r="D134" s="54"/>
      <c r="E134" s="41">
        <f t="shared" si="15"/>
        <v>1</v>
      </c>
      <c r="F134" s="41">
        <f t="shared" si="16"/>
        <v>9</v>
      </c>
    </row>
    <row r="135" spans="1:19" s="18" customFormat="1">
      <c r="A135" s="10">
        <f t="shared" ref="A135:A137" si="21">A134</f>
        <v>5</v>
      </c>
      <c r="B135" s="10">
        <v>3</v>
      </c>
      <c r="C135" s="10">
        <f>F101</f>
        <v>4</v>
      </c>
      <c r="D135" s="54"/>
      <c r="E135" s="41">
        <f t="shared" si="15"/>
        <v>2</v>
      </c>
      <c r="F135" s="41">
        <f t="shared" si="16"/>
        <v>2</v>
      </c>
    </row>
    <row r="136" spans="1:19" s="18" customFormat="1">
      <c r="A136" s="10">
        <f t="shared" si="21"/>
        <v>5</v>
      </c>
      <c r="B136" s="10">
        <v>4</v>
      </c>
      <c r="C136" s="10">
        <f>F102</f>
        <v>7</v>
      </c>
      <c r="D136" s="54"/>
      <c r="E136" s="41">
        <f t="shared" si="15"/>
        <v>5</v>
      </c>
      <c r="F136" s="41">
        <f t="shared" si="16"/>
        <v>2</v>
      </c>
    </row>
    <row r="137" spans="1:19" s="18" customFormat="1">
      <c r="A137" s="10">
        <f t="shared" si="21"/>
        <v>5</v>
      </c>
      <c r="B137" s="10">
        <v>5</v>
      </c>
      <c r="C137" s="10">
        <f>F103</f>
        <v>4</v>
      </c>
      <c r="D137" s="54"/>
      <c r="E137" s="41">
        <f t="shared" si="15"/>
        <v>0</v>
      </c>
      <c r="F137" s="41">
        <f t="shared" si="16"/>
        <v>4</v>
      </c>
    </row>
    <row r="138" spans="1:19" s="18" customFormat="1">
      <c r="A138" s="10">
        <v>6</v>
      </c>
      <c r="B138" s="10">
        <v>1</v>
      </c>
      <c r="C138" s="10">
        <f>G99</f>
        <v>0</v>
      </c>
      <c r="D138" s="54"/>
      <c r="E138" s="41">
        <f t="shared" si="15"/>
        <v>0</v>
      </c>
      <c r="F138" s="41">
        <f t="shared" si="16"/>
        <v>0</v>
      </c>
    </row>
    <row r="139" spans="1:19" s="18" customFormat="1">
      <c r="A139" s="10">
        <f>A138</f>
        <v>6</v>
      </c>
      <c r="B139" s="10">
        <v>2</v>
      </c>
      <c r="C139" s="10">
        <f>G100</f>
        <v>2</v>
      </c>
      <c r="D139" s="54"/>
      <c r="E139" s="41">
        <f t="shared" si="15"/>
        <v>0</v>
      </c>
      <c r="F139" s="41">
        <f t="shared" si="16"/>
        <v>2</v>
      </c>
    </row>
    <row r="140" spans="1:19" s="18" customFormat="1">
      <c r="A140" s="10">
        <f t="shared" ref="A140:A142" si="22">A139</f>
        <v>6</v>
      </c>
      <c r="B140" s="10">
        <v>3</v>
      </c>
      <c r="C140" s="10">
        <f>G101</f>
        <v>1</v>
      </c>
      <c r="D140" s="54"/>
      <c r="E140" s="41">
        <f t="shared" si="15"/>
        <v>1</v>
      </c>
      <c r="F140" s="41">
        <f t="shared" si="16"/>
        <v>0</v>
      </c>
    </row>
    <row r="141" spans="1:19" s="18" customFormat="1">
      <c r="A141" s="10">
        <f t="shared" si="22"/>
        <v>6</v>
      </c>
      <c r="B141" s="10">
        <v>4</v>
      </c>
      <c r="C141" s="10">
        <f>G102</f>
        <v>0</v>
      </c>
      <c r="D141" s="54"/>
      <c r="E141" s="41">
        <f t="shared" si="15"/>
        <v>0</v>
      </c>
      <c r="F141" s="41">
        <f t="shared" si="16"/>
        <v>0</v>
      </c>
    </row>
    <row r="142" spans="1:19" s="18" customFormat="1">
      <c r="A142" s="10">
        <f t="shared" si="22"/>
        <v>6</v>
      </c>
      <c r="B142" s="10">
        <v>5</v>
      </c>
      <c r="C142" s="10">
        <f>G103</f>
        <v>3</v>
      </c>
      <c r="D142" s="54"/>
      <c r="E142" s="41">
        <f t="shared" si="15"/>
        <v>0</v>
      </c>
      <c r="F142" s="41">
        <f t="shared" si="16"/>
        <v>3</v>
      </c>
    </row>
    <row r="143" spans="1:19" s="18" customFormat="1">
      <c r="A143" s="10">
        <v>7</v>
      </c>
      <c r="B143" s="10">
        <v>1</v>
      </c>
      <c r="C143" s="10">
        <f>H99</f>
        <v>1</v>
      </c>
      <c r="D143" s="54"/>
      <c r="E143" s="41">
        <f t="shared" si="15"/>
        <v>0</v>
      </c>
      <c r="F143" s="41">
        <f t="shared" si="16"/>
        <v>1</v>
      </c>
    </row>
    <row r="144" spans="1:19" s="18" customFormat="1">
      <c r="A144" s="10">
        <f>A143</f>
        <v>7</v>
      </c>
      <c r="B144" s="10">
        <v>2</v>
      </c>
      <c r="C144" s="10">
        <f>H100</f>
        <v>4</v>
      </c>
      <c r="D144" s="54"/>
      <c r="E144" s="41">
        <f t="shared" si="15"/>
        <v>0</v>
      </c>
      <c r="F144" s="41">
        <f t="shared" si="16"/>
        <v>4</v>
      </c>
    </row>
    <row r="145" spans="1:6" s="18" customFormat="1">
      <c r="A145" s="10">
        <f t="shared" ref="A145:A147" si="23">A144</f>
        <v>7</v>
      </c>
      <c r="B145" s="10">
        <v>3</v>
      </c>
      <c r="C145" s="10">
        <f>H101</f>
        <v>4</v>
      </c>
      <c r="D145" s="54"/>
      <c r="E145" s="41">
        <f t="shared" si="15"/>
        <v>3</v>
      </c>
      <c r="F145" s="41">
        <f t="shared" si="16"/>
        <v>1</v>
      </c>
    </row>
    <row r="146" spans="1:6" s="18" customFormat="1">
      <c r="A146" s="10">
        <f t="shared" si="23"/>
        <v>7</v>
      </c>
      <c r="B146" s="10">
        <v>4</v>
      </c>
      <c r="C146" s="10">
        <f>H102</f>
        <v>1</v>
      </c>
      <c r="D146" s="54"/>
      <c r="E146" s="41">
        <f t="shared" si="15"/>
        <v>1</v>
      </c>
      <c r="F146" s="41">
        <f t="shared" si="16"/>
        <v>0</v>
      </c>
    </row>
    <row r="147" spans="1:6" s="18" customFormat="1">
      <c r="A147" s="10">
        <f t="shared" si="23"/>
        <v>7</v>
      </c>
      <c r="B147" s="10">
        <v>5</v>
      </c>
      <c r="C147" s="10">
        <f>H103</f>
        <v>0</v>
      </c>
      <c r="D147" s="54"/>
      <c r="E147" s="41">
        <f t="shared" si="15"/>
        <v>0</v>
      </c>
      <c r="F147" s="41">
        <f t="shared" si="16"/>
        <v>0</v>
      </c>
    </row>
    <row r="148" spans="1:6" s="18" customFormat="1">
      <c r="A148" s="10">
        <v>8</v>
      </c>
      <c r="B148" s="10">
        <v>1</v>
      </c>
      <c r="C148" s="10">
        <f>I99</f>
        <v>3</v>
      </c>
      <c r="D148" s="54"/>
      <c r="E148" s="41">
        <f t="shared" si="15"/>
        <v>0</v>
      </c>
      <c r="F148" s="41">
        <f t="shared" si="16"/>
        <v>3</v>
      </c>
    </row>
    <row r="149" spans="1:6" s="18" customFormat="1">
      <c r="A149" s="10">
        <f>A148</f>
        <v>8</v>
      </c>
      <c r="B149" s="10">
        <v>2</v>
      </c>
      <c r="C149" s="10">
        <f>I100</f>
        <v>24</v>
      </c>
      <c r="D149" s="54"/>
      <c r="E149" s="41">
        <f t="shared" si="15"/>
        <v>5</v>
      </c>
      <c r="F149" s="41">
        <f t="shared" si="16"/>
        <v>19</v>
      </c>
    </row>
    <row r="150" spans="1:6" s="18" customFormat="1">
      <c r="A150" s="10">
        <f t="shared" ref="A150:A152" si="24">A149</f>
        <v>8</v>
      </c>
      <c r="B150" s="10">
        <v>3</v>
      </c>
      <c r="C150" s="10">
        <f>I101</f>
        <v>5</v>
      </c>
      <c r="D150" s="54"/>
      <c r="E150" s="41">
        <f t="shared" si="15"/>
        <v>3</v>
      </c>
      <c r="F150" s="41">
        <f t="shared" si="16"/>
        <v>2</v>
      </c>
    </row>
    <row r="151" spans="1:6" s="18" customFormat="1">
      <c r="A151" s="10">
        <f t="shared" si="24"/>
        <v>8</v>
      </c>
      <c r="B151" s="10">
        <v>4</v>
      </c>
      <c r="C151" s="10">
        <f>I102</f>
        <v>2</v>
      </c>
      <c r="D151" s="54"/>
      <c r="E151" s="41">
        <f t="shared" si="15"/>
        <v>1</v>
      </c>
      <c r="F151" s="41">
        <f t="shared" si="16"/>
        <v>1</v>
      </c>
    </row>
    <row r="152" spans="1:6" s="18" customFormat="1">
      <c r="A152" s="10">
        <f t="shared" si="24"/>
        <v>8</v>
      </c>
      <c r="B152" s="10">
        <v>5</v>
      </c>
      <c r="C152" s="10">
        <f>I103</f>
        <v>3</v>
      </c>
      <c r="D152" s="54"/>
      <c r="E152" s="41">
        <f t="shared" si="15"/>
        <v>0</v>
      </c>
      <c r="F152" s="41">
        <f t="shared" si="16"/>
        <v>3</v>
      </c>
    </row>
    <row r="153" spans="1:6" s="18" customFormat="1">
      <c r="A153" s="10">
        <v>9</v>
      </c>
      <c r="B153" s="10">
        <v>1</v>
      </c>
      <c r="C153" s="10">
        <f>J99</f>
        <v>5</v>
      </c>
      <c r="D153" s="54"/>
      <c r="E153" s="41">
        <f t="shared" si="15"/>
        <v>5</v>
      </c>
      <c r="F153" s="41">
        <f t="shared" si="16"/>
        <v>0</v>
      </c>
    </row>
    <row r="154" spans="1:6" s="18" customFormat="1">
      <c r="A154" s="10">
        <f>A153</f>
        <v>9</v>
      </c>
      <c r="B154" s="10">
        <v>2</v>
      </c>
      <c r="C154" s="10">
        <f>J100</f>
        <v>19</v>
      </c>
      <c r="D154" s="54"/>
      <c r="E154" s="41">
        <f t="shared" si="15"/>
        <v>4</v>
      </c>
      <c r="F154" s="41">
        <f t="shared" si="16"/>
        <v>15</v>
      </c>
    </row>
    <row r="155" spans="1:6" s="18" customFormat="1">
      <c r="A155" s="10">
        <f t="shared" ref="A155:A157" si="25">A154</f>
        <v>9</v>
      </c>
      <c r="B155" s="10">
        <v>3</v>
      </c>
      <c r="C155" s="10">
        <f>J101</f>
        <v>7</v>
      </c>
      <c r="D155" s="54"/>
      <c r="E155" s="41">
        <f t="shared" si="15"/>
        <v>5</v>
      </c>
      <c r="F155" s="41">
        <f t="shared" si="16"/>
        <v>2</v>
      </c>
    </row>
    <row r="156" spans="1:6" s="18" customFormat="1">
      <c r="A156" s="10">
        <f t="shared" si="25"/>
        <v>9</v>
      </c>
      <c r="B156" s="10">
        <v>4</v>
      </c>
      <c r="C156" s="10">
        <f>J102</f>
        <v>8</v>
      </c>
      <c r="D156" s="54"/>
      <c r="E156" s="41">
        <f t="shared" si="15"/>
        <v>6</v>
      </c>
      <c r="F156" s="41">
        <f t="shared" si="16"/>
        <v>2</v>
      </c>
    </row>
    <row r="157" spans="1:6" s="18" customFormat="1">
      <c r="A157" s="10">
        <f t="shared" si="25"/>
        <v>9</v>
      </c>
      <c r="B157" s="10">
        <v>5</v>
      </c>
      <c r="C157" s="10">
        <f>J103</f>
        <v>2</v>
      </c>
      <c r="D157" s="54"/>
      <c r="E157" s="41">
        <f t="shared" si="15"/>
        <v>0</v>
      </c>
      <c r="F157" s="41">
        <f t="shared" si="16"/>
        <v>2</v>
      </c>
    </row>
    <row r="158" spans="1:6" s="48" customFormat="1">
      <c r="A158" s="27">
        <v>1</v>
      </c>
      <c r="B158" s="27">
        <v>1</v>
      </c>
      <c r="C158" s="27">
        <f>B$322+B$299</f>
        <v>0</v>
      </c>
      <c r="D158" s="53" t="s">
        <v>445</v>
      </c>
    </row>
    <row r="159" spans="1:6" s="48" customFormat="1">
      <c r="A159" s="27">
        <v>1</v>
      </c>
      <c r="B159" s="27">
        <v>2</v>
      </c>
      <c r="C159" s="27">
        <f>B$323+B$300</f>
        <v>24</v>
      </c>
      <c r="D159" s="53"/>
    </row>
    <row r="160" spans="1:6" s="48" customFormat="1">
      <c r="A160" s="27">
        <v>1</v>
      </c>
      <c r="B160" s="27">
        <v>3</v>
      </c>
      <c r="C160" s="27">
        <f>B$324+B$301</f>
        <v>3</v>
      </c>
      <c r="D160" s="53"/>
    </row>
    <row r="161" spans="1:4" s="48" customFormat="1">
      <c r="A161" s="27">
        <v>1</v>
      </c>
      <c r="B161" s="27">
        <v>4</v>
      </c>
      <c r="C161" s="27">
        <f>B$325+B$302</f>
        <v>2</v>
      </c>
      <c r="D161" s="53"/>
    </row>
    <row r="162" spans="1:4" s="48" customFormat="1">
      <c r="A162" s="27">
        <v>1</v>
      </c>
      <c r="B162" s="27">
        <v>5</v>
      </c>
      <c r="C162" s="27">
        <f>B$326+B$303</f>
        <v>0</v>
      </c>
      <c r="D162" s="53"/>
    </row>
    <row r="163" spans="1:4" s="48" customFormat="1">
      <c r="A163" s="27">
        <v>2</v>
      </c>
      <c r="B163" s="27">
        <v>1</v>
      </c>
      <c r="C163" s="27">
        <f>C$322+C$299</f>
        <v>0</v>
      </c>
      <c r="D163" s="53"/>
    </row>
    <row r="164" spans="1:4" s="48" customFormat="1">
      <c r="A164" s="27">
        <v>2</v>
      </c>
      <c r="B164" s="27">
        <v>2</v>
      </c>
      <c r="C164" s="27">
        <f>C$323+C$300</f>
        <v>61</v>
      </c>
      <c r="D164" s="53"/>
    </row>
    <row r="165" spans="1:4" s="48" customFormat="1">
      <c r="A165" s="27">
        <v>2</v>
      </c>
      <c r="B165" s="27">
        <v>3</v>
      </c>
      <c r="C165" s="27">
        <f>C$324+C$301</f>
        <v>3</v>
      </c>
      <c r="D165" s="53"/>
    </row>
    <row r="166" spans="1:4" s="48" customFormat="1">
      <c r="A166" s="27">
        <v>2</v>
      </c>
      <c r="B166" s="27">
        <v>4</v>
      </c>
      <c r="C166" s="27">
        <f>C$325+C$302</f>
        <v>1</v>
      </c>
      <c r="D166" s="53"/>
    </row>
    <row r="167" spans="1:4" s="48" customFormat="1">
      <c r="A167" s="27">
        <v>2</v>
      </c>
      <c r="B167" s="27">
        <v>5</v>
      </c>
      <c r="C167" s="27">
        <f>C$326+C$303</f>
        <v>0</v>
      </c>
      <c r="D167" s="53"/>
    </row>
    <row r="168" spans="1:4" s="48" customFormat="1">
      <c r="A168" s="27">
        <v>3</v>
      </c>
      <c r="B168" s="27">
        <v>1</v>
      </c>
      <c r="C168" s="27">
        <f>D$322+D$299</f>
        <v>0</v>
      </c>
      <c r="D168" s="53"/>
    </row>
    <row r="169" spans="1:4" s="48" customFormat="1">
      <c r="A169" s="27">
        <v>3</v>
      </c>
      <c r="B169" s="27">
        <v>2</v>
      </c>
      <c r="C169" s="27">
        <f>D$323+D$300</f>
        <v>3</v>
      </c>
      <c r="D169" s="53"/>
    </row>
    <row r="170" spans="1:4" s="48" customFormat="1">
      <c r="A170" s="27">
        <v>3</v>
      </c>
      <c r="B170" s="27">
        <v>3</v>
      </c>
      <c r="C170" s="27">
        <f>D$324+D$301</f>
        <v>0</v>
      </c>
      <c r="D170" s="53"/>
    </row>
    <row r="171" spans="1:4" s="48" customFormat="1">
      <c r="A171" s="27">
        <v>3</v>
      </c>
      <c r="B171" s="27">
        <v>4</v>
      </c>
      <c r="C171" s="27">
        <f>D$325+D$302</f>
        <v>1</v>
      </c>
      <c r="D171" s="53"/>
    </row>
    <row r="172" spans="1:4" s="48" customFormat="1">
      <c r="A172" s="27">
        <v>3</v>
      </c>
      <c r="B172" s="27">
        <v>5</v>
      </c>
      <c r="C172" s="27">
        <f>D$326+D$303</f>
        <v>0</v>
      </c>
      <c r="D172" s="53"/>
    </row>
    <row r="173" spans="1:4" s="48" customFormat="1">
      <c r="A173" s="27">
        <v>4</v>
      </c>
      <c r="B173" s="27">
        <v>1</v>
      </c>
      <c r="C173" s="27">
        <f>E$322+E$299</f>
        <v>0</v>
      </c>
      <c r="D173" s="53"/>
    </row>
    <row r="174" spans="1:4" s="48" customFormat="1">
      <c r="A174" s="27">
        <v>4</v>
      </c>
      <c r="B174" s="27">
        <v>2</v>
      </c>
      <c r="C174" s="27">
        <f>E$323+E$300</f>
        <v>14</v>
      </c>
      <c r="D174" s="53"/>
    </row>
    <row r="175" spans="1:4" s="48" customFormat="1">
      <c r="A175" s="27">
        <v>4</v>
      </c>
      <c r="B175" s="27">
        <v>3</v>
      </c>
      <c r="C175" s="27">
        <f>E$324+E$301</f>
        <v>3</v>
      </c>
      <c r="D175" s="53"/>
    </row>
    <row r="176" spans="1:4" s="48" customFormat="1">
      <c r="A176" s="27">
        <v>4</v>
      </c>
      <c r="B176" s="27">
        <v>4</v>
      </c>
      <c r="C176" s="27">
        <f>E$325+E$302</f>
        <v>1</v>
      </c>
      <c r="D176" s="53"/>
    </row>
    <row r="177" spans="1:4" s="48" customFormat="1">
      <c r="A177" s="27">
        <v>4</v>
      </c>
      <c r="B177" s="27">
        <v>5</v>
      </c>
      <c r="C177" s="27">
        <f>E$326+E$303</f>
        <v>0</v>
      </c>
      <c r="D177" s="53"/>
    </row>
    <row r="178" spans="1:4" s="48" customFormat="1">
      <c r="A178" s="27">
        <v>5</v>
      </c>
      <c r="B178" s="27">
        <v>1</v>
      </c>
      <c r="C178" s="27">
        <f>F$322+F$299</f>
        <v>0</v>
      </c>
      <c r="D178" s="53"/>
    </row>
    <row r="179" spans="1:4" s="48" customFormat="1">
      <c r="A179" s="27">
        <v>5</v>
      </c>
      <c r="B179" s="27">
        <v>2</v>
      </c>
      <c r="C179" s="27">
        <f>F$323+F$300</f>
        <v>10</v>
      </c>
      <c r="D179" s="53"/>
    </row>
    <row r="180" spans="1:4" s="48" customFormat="1">
      <c r="A180" s="27">
        <v>5</v>
      </c>
      <c r="B180" s="27">
        <v>3</v>
      </c>
      <c r="C180" s="27">
        <f>F$324+F$301</f>
        <v>2</v>
      </c>
      <c r="D180" s="53"/>
    </row>
    <row r="181" spans="1:4" s="48" customFormat="1">
      <c r="A181" s="27">
        <v>5</v>
      </c>
      <c r="B181" s="27">
        <v>4</v>
      </c>
      <c r="C181" s="27">
        <f>F$325+F$302</f>
        <v>7</v>
      </c>
      <c r="D181" s="53"/>
    </row>
    <row r="182" spans="1:4" s="48" customFormat="1">
      <c r="A182" s="27">
        <v>5</v>
      </c>
      <c r="B182" s="27">
        <v>5</v>
      </c>
      <c r="C182" s="27">
        <f>F$326+F$303</f>
        <v>0</v>
      </c>
      <c r="D182" s="53"/>
    </row>
    <row r="183" spans="1:4" s="48" customFormat="1">
      <c r="A183" s="27">
        <v>6</v>
      </c>
      <c r="B183" s="27">
        <v>1</v>
      </c>
      <c r="C183" s="27">
        <f>G$322+G$299</f>
        <v>0</v>
      </c>
      <c r="D183" s="53"/>
    </row>
    <row r="184" spans="1:4" s="48" customFormat="1">
      <c r="A184" s="27">
        <v>6</v>
      </c>
      <c r="B184" s="27">
        <v>2</v>
      </c>
      <c r="C184" s="27">
        <f>G$323+G$300</f>
        <v>1</v>
      </c>
      <c r="D184" s="53"/>
    </row>
    <row r="185" spans="1:4" s="48" customFormat="1">
      <c r="A185" s="27">
        <v>6</v>
      </c>
      <c r="B185" s="27">
        <v>3</v>
      </c>
      <c r="C185" s="27">
        <f>G$324+G$301</f>
        <v>1</v>
      </c>
      <c r="D185" s="53"/>
    </row>
    <row r="186" spans="1:4" s="48" customFormat="1">
      <c r="A186" s="27">
        <v>6</v>
      </c>
      <c r="B186" s="27">
        <v>4</v>
      </c>
      <c r="C186" s="27">
        <f>G$325+G$302</f>
        <v>0</v>
      </c>
      <c r="D186" s="53"/>
    </row>
    <row r="187" spans="1:4" s="48" customFormat="1">
      <c r="A187" s="27">
        <v>6</v>
      </c>
      <c r="B187" s="27">
        <v>5</v>
      </c>
      <c r="C187" s="27">
        <f>G$326+G$303</f>
        <v>0</v>
      </c>
      <c r="D187" s="53"/>
    </row>
    <row r="188" spans="1:4" s="48" customFormat="1">
      <c r="A188" s="27">
        <v>7</v>
      </c>
      <c r="B188" s="27">
        <v>1</v>
      </c>
      <c r="C188" s="27">
        <f>H$322+H$299</f>
        <v>0</v>
      </c>
      <c r="D188" s="53"/>
    </row>
    <row r="189" spans="1:4" s="48" customFormat="1">
      <c r="A189" s="27">
        <v>7</v>
      </c>
      <c r="B189" s="27">
        <v>2</v>
      </c>
      <c r="C189" s="27">
        <f>H$323+H$300</f>
        <v>3</v>
      </c>
      <c r="D189" s="53"/>
    </row>
    <row r="190" spans="1:4" s="48" customFormat="1">
      <c r="A190" s="27">
        <v>7</v>
      </c>
      <c r="B190" s="27">
        <v>3</v>
      </c>
      <c r="C190" s="27">
        <f>H$324+H$301</f>
        <v>4</v>
      </c>
      <c r="D190" s="53"/>
    </row>
    <row r="191" spans="1:4" s="48" customFormat="1">
      <c r="A191" s="27">
        <v>7</v>
      </c>
      <c r="B191" s="27">
        <v>4</v>
      </c>
      <c r="C191" s="27">
        <f>H$325+H$302</f>
        <v>1</v>
      </c>
      <c r="D191" s="53"/>
    </row>
    <row r="192" spans="1:4" s="48" customFormat="1">
      <c r="A192" s="27">
        <v>7</v>
      </c>
      <c r="B192" s="27">
        <v>5</v>
      </c>
      <c r="C192" s="27">
        <f>H$326+H$303</f>
        <v>0</v>
      </c>
      <c r="D192" s="53"/>
    </row>
    <row r="193" spans="1:7" s="48" customFormat="1">
      <c r="A193" s="27">
        <v>8</v>
      </c>
      <c r="B193" s="27">
        <v>1</v>
      </c>
      <c r="C193" s="27">
        <f>I$322+I$299</f>
        <v>1</v>
      </c>
      <c r="D193" s="53"/>
    </row>
    <row r="194" spans="1:7" s="48" customFormat="1">
      <c r="A194" s="27">
        <v>8</v>
      </c>
      <c r="B194" s="27">
        <v>2</v>
      </c>
      <c r="C194" s="27">
        <f>I$323+I$300</f>
        <v>21</v>
      </c>
      <c r="D194" s="53"/>
    </row>
    <row r="195" spans="1:7" s="48" customFormat="1">
      <c r="A195" s="27">
        <v>8</v>
      </c>
      <c r="B195" s="27">
        <v>3</v>
      </c>
      <c r="C195" s="27">
        <f>I$324+I$301</f>
        <v>3</v>
      </c>
      <c r="D195" s="53"/>
    </row>
    <row r="196" spans="1:7" s="48" customFormat="1">
      <c r="A196" s="27">
        <v>8</v>
      </c>
      <c r="B196" s="27">
        <v>4</v>
      </c>
      <c r="C196" s="27">
        <f>I$325+I$302</f>
        <v>1</v>
      </c>
      <c r="D196" s="53"/>
    </row>
    <row r="197" spans="1:7" s="48" customFormat="1">
      <c r="A197" s="27">
        <v>8</v>
      </c>
      <c r="B197" s="27">
        <v>5</v>
      </c>
      <c r="C197" s="27">
        <f>I$326+I$303</f>
        <v>0</v>
      </c>
      <c r="D197" s="53"/>
    </row>
    <row r="198" spans="1:7" s="48" customFormat="1">
      <c r="A198" s="27">
        <v>9</v>
      </c>
      <c r="B198" s="27">
        <v>1</v>
      </c>
      <c r="C198" s="27">
        <f>J$322+J$299</f>
        <v>5</v>
      </c>
      <c r="D198" s="53"/>
    </row>
    <row r="199" spans="1:7" s="48" customFormat="1">
      <c r="A199" s="27">
        <v>9</v>
      </c>
      <c r="B199" s="27">
        <v>2</v>
      </c>
      <c r="C199" s="27">
        <f>J$323+J$300</f>
        <v>18</v>
      </c>
      <c r="D199" s="53"/>
    </row>
    <row r="200" spans="1:7" s="48" customFormat="1">
      <c r="A200" s="27">
        <v>9</v>
      </c>
      <c r="B200" s="27">
        <v>3</v>
      </c>
      <c r="C200" s="27">
        <f>J$324+J$301</f>
        <v>7</v>
      </c>
      <c r="D200" s="53"/>
    </row>
    <row r="201" spans="1:7" s="48" customFormat="1">
      <c r="A201" s="27">
        <v>9</v>
      </c>
      <c r="B201" s="27">
        <v>4</v>
      </c>
      <c r="C201" s="27">
        <f>J$325+J$302</f>
        <v>8</v>
      </c>
      <c r="D201" s="53"/>
    </row>
    <row r="202" spans="1:7" s="48" customFormat="1">
      <c r="A202" s="27">
        <v>9</v>
      </c>
      <c r="B202" s="27">
        <v>5</v>
      </c>
      <c r="C202" s="27">
        <f>J$326+J$303</f>
        <v>0</v>
      </c>
      <c r="D202" s="53"/>
    </row>
    <row r="203" spans="1:7" s="18" customFormat="1">
      <c r="A203" s="27">
        <f>A113</f>
        <v>1</v>
      </c>
      <c r="B203" s="27">
        <f>B113</f>
        <v>1</v>
      </c>
      <c r="C203" s="27">
        <f>B299</f>
        <v>0</v>
      </c>
      <c r="D203" s="28" t="s">
        <v>436</v>
      </c>
      <c r="E203" s="41">
        <f>SUM(E113:E157)</f>
        <v>63</v>
      </c>
      <c r="F203" s="41">
        <f>SUM(F113:F157)</f>
        <v>218</v>
      </c>
      <c r="G203" s="18">
        <f>SUM(E203:F203)</f>
        <v>281</v>
      </c>
    </row>
    <row r="204" spans="1:7" s="26" customFormat="1">
      <c r="A204" s="27">
        <f>A114</f>
        <v>1</v>
      </c>
      <c r="B204" s="27">
        <f t="shared" ref="B204" si="26">B114</f>
        <v>2</v>
      </c>
      <c r="C204" s="27">
        <f>B300</f>
        <v>2</v>
      </c>
      <c r="D204" s="28"/>
    </row>
    <row r="205" spans="1:7" s="26" customFormat="1">
      <c r="A205" s="27">
        <f t="shared" ref="A205:B205" si="27">A115</f>
        <v>1</v>
      </c>
      <c r="B205" s="27">
        <f t="shared" si="27"/>
        <v>3</v>
      </c>
      <c r="C205" s="27">
        <f>B301</f>
        <v>3</v>
      </c>
      <c r="D205" s="28"/>
    </row>
    <row r="206" spans="1:7" s="26" customFormat="1">
      <c r="A206" s="27">
        <f t="shared" ref="A206:B206" si="28">A116</f>
        <v>1</v>
      </c>
      <c r="B206" s="27">
        <f t="shared" si="28"/>
        <v>4</v>
      </c>
      <c r="C206" s="27">
        <f>B302</f>
        <v>1</v>
      </c>
      <c r="D206" s="28"/>
    </row>
    <row r="207" spans="1:7" s="26" customFormat="1">
      <c r="A207" s="27">
        <f t="shared" ref="A207:B207" si="29">A117</f>
        <v>1</v>
      </c>
      <c r="B207" s="27">
        <f t="shared" si="29"/>
        <v>5</v>
      </c>
      <c r="C207" s="27">
        <f>B303</f>
        <v>0</v>
      </c>
      <c r="D207" s="28"/>
    </row>
    <row r="208" spans="1:7" s="26" customFormat="1">
      <c r="A208" s="27">
        <f t="shared" ref="A208:B208" si="30">A118</f>
        <v>2</v>
      </c>
      <c r="B208" s="27">
        <f t="shared" si="30"/>
        <v>1</v>
      </c>
      <c r="C208" s="27">
        <f>C299</f>
        <v>0</v>
      </c>
      <c r="D208" s="28"/>
    </row>
    <row r="209" spans="1:4" s="26" customFormat="1">
      <c r="A209" s="27">
        <f t="shared" ref="A209:B209" si="31">A119</f>
        <v>2</v>
      </c>
      <c r="B209" s="27">
        <f t="shared" si="31"/>
        <v>2</v>
      </c>
      <c r="C209" s="27">
        <f>C300</f>
        <v>6</v>
      </c>
      <c r="D209" s="28"/>
    </row>
    <row r="210" spans="1:4" s="26" customFormat="1">
      <c r="A210" s="27">
        <f t="shared" ref="A210:B210" si="32">A120</f>
        <v>2</v>
      </c>
      <c r="B210" s="27">
        <f t="shared" si="32"/>
        <v>3</v>
      </c>
      <c r="C210" s="27">
        <f>C301</f>
        <v>2</v>
      </c>
      <c r="D210" s="28"/>
    </row>
    <row r="211" spans="1:4" s="26" customFormat="1">
      <c r="A211" s="27">
        <f t="shared" ref="A211:B211" si="33">A121</f>
        <v>2</v>
      </c>
      <c r="B211" s="27">
        <f t="shared" si="33"/>
        <v>4</v>
      </c>
      <c r="C211" s="27">
        <f>C302</f>
        <v>0</v>
      </c>
      <c r="D211" s="28"/>
    </row>
    <row r="212" spans="1:4" s="26" customFormat="1">
      <c r="A212" s="27">
        <f t="shared" ref="A212:B212" si="34">A122</f>
        <v>2</v>
      </c>
      <c r="B212" s="27">
        <f t="shared" si="34"/>
        <v>5</v>
      </c>
      <c r="C212" s="27">
        <f>C303</f>
        <v>0</v>
      </c>
      <c r="D212" s="28"/>
    </row>
    <row r="213" spans="1:4" s="26" customFormat="1">
      <c r="A213" s="27">
        <f t="shared" ref="A213:B213" si="35">A123</f>
        <v>3</v>
      </c>
      <c r="B213" s="27">
        <f t="shared" si="35"/>
        <v>1</v>
      </c>
      <c r="C213" s="27">
        <f>D299</f>
        <v>0</v>
      </c>
      <c r="D213" s="28"/>
    </row>
    <row r="214" spans="1:4" s="26" customFormat="1">
      <c r="A214" s="27">
        <f t="shared" ref="A214:B214" si="36">A124</f>
        <v>3</v>
      </c>
      <c r="B214" s="27">
        <f t="shared" si="36"/>
        <v>2</v>
      </c>
      <c r="C214" s="27">
        <f>D300</f>
        <v>1</v>
      </c>
      <c r="D214" s="28"/>
    </row>
    <row r="215" spans="1:4" s="26" customFormat="1">
      <c r="A215" s="27">
        <f t="shared" ref="A215:B215" si="37">A125</f>
        <v>3</v>
      </c>
      <c r="B215" s="27">
        <f t="shared" si="37"/>
        <v>3</v>
      </c>
      <c r="C215" s="27">
        <f>D301</f>
        <v>0</v>
      </c>
      <c r="D215" s="28"/>
    </row>
    <row r="216" spans="1:4" s="26" customFormat="1">
      <c r="A216" s="27">
        <f t="shared" ref="A216:B216" si="38">A126</f>
        <v>3</v>
      </c>
      <c r="B216" s="27">
        <f t="shared" si="38"/>
        <v>4</v>
      </c>
      <c r="C216" s="27">
        <f>D302</f>
        <v>1</v>
      </c>
      <c r="D216" s="28"/>
    </row>
    <row r="217" spans="1:4" s="26" customFormat="1">
      <c r="A217" s="27">
        <f t="shared" ref="A217:B217" si="39">A127</f>
        <v>3</v>
      </c>
      <c r="B217" s="27">
        <f t="shared" si="39"/>
        <v>5</v>
      </c>
      <c r="C217" s="27">
        <f>D303</f>
        <v>0</v>
      </c>
      <c r="D217" s="28"/>
    </row>
    <row r="218" spans="1:4" s="26" customFormat="1">
      <c r="A218" s="27">
        <f t="shared" ref="A218:B218" si="40">A128</f>
        <v>4</v>
      </c>
      <c r="B218" s="27">
        <f t="shared" si="40"/>
        <v>1</v>
      </c>
      <c r="C218" s="27">
        <f>E299</f>
        <v>0</v>
      </c>
      <c r="D218" s="28"/>
    </row>
    <row r="219" spans="1:4" s="26" customFormat="1">
      <c r="A219" s="27">
        <f t="shared" ref="A219:B219" si="41">A129</f>
        <v>4</v>
      </c>
      <c r="B219" s="27">
        <f t="shared" si="41"/>
        <v>2</v>
      </c>
      <c r="C219" s="27">
        <f>E300</f>
        <v>4</v>
      </c>
      <c r="D219" s="28"/>
    </row>
    <row r="220" spans="1:4" s="26" customFormat="1">
      <c r="A220" s="27">
        <f t="shared" ref="A220:B220" si="42">A130</f>
        <v>4</v>
      </c>
      <c r="B220" s="27">
        <f t="shared" si="42"/>
        <v>3</v>
      </c>
      <c r="C220" s="27">
        <f>E301</f>
        <v>1</v>
      </c>
      <c r="D220" s="28"/>
    </row>
    <row r="221" spans="1:4" s="26" customFormat="1">
      <c r="A221" s="27">
        <f t="shared" ref="A221:B221" si="43">A131</f>
        <v>4</v>
      </c>
      <c r="B221" s="27">
        <f t="shared" si="43"/>
        <v>4</v>
      </c>
      <c r="C221" s="27">
        <f>E302</f>
        <v>0</v>
      </c>
      <c r="D221" s="28"/>
    </row>
    <row r="222" spans="1:4" s="26" customFormat="1">
      <c r="A222" s="27">
        <f t="shared" ref="A222:B222" si="44">A132</f>
        <v>4</v>
      </c>
      <c r="B222" s="27">
        <f t="shared" si="44"/>
        <v>5</v>
      </c>
      <c r="C222" s="27">
        <f>E303</f>
        <v>0</v>
      </c>
      <c r="D222" s="28"/>
    </row>
    <row r="223" spans="1:4" s="26" customFormat="1">
      <c r="A223" s="27">
        <f t="shared" ref="A223:B223" si="45">A133</f>
        <v>5</v>
      </c>
      <c r="B223" s="27">
        <f t="shared" si="45"/>
        <v>1</v>
      </c>
      <c r="C223" s="27">
        <f>F299</f>
        <v>0</v>
      </c>
      <c r="D223" s="28"/>
    </row>
    <row r="224" spans="1:4" s="26" customFormat="1">
      <c r="A224" s="27">
        <f t="shared" ref="A224:B224" si="46">A134</f>
        <v>5</v>
      </c>
      <c r="B224" s="27">
        <f t="shared" si="46"/>
        <v>2</v>
      </c>
      <c r="C224" s="27">
        <f>F300</f>
        <v>1</v>
      </c>
      <c r="D224" s="28"/>
    </row>
    <row r="225" spans="1:4" s="26" customFormat="1">
      <c r="A225" s="27">
        <f t="shared" ref="A225:B225" si="47">A135</f>
        <v>5</v>
      </c>
      <c r="B225" s="27">
        <f t="shared" si="47"/>
        <v>3</v>
      </c>
      <c r="C225" s="27">
        <f>F301</f>
        <v>2</v>
      </c>
      <c r="D225" s="28"/>
    </row>
    <row r="226" spans="1:4" s="26" customFormat="1">
      <c r="A226" s="27">
        <f t="shared" ref="A226:B226" si="48">A136</f>
        <v>5</v>
      </c>
      <c r="B226" s="27">
        <f t="shared" si="48"/>
        <v>4</v>
      </c>
      <c r="C226" s="27">
        <f>F302</f>
        <v>5</v>
      </c>
      <c r="D226" s="28"/>
    </row>
    <row r="227" spans="1:4" s="26" customFormat="1">
      <c r="A227" s="27">
        <f t="shared" ref="A227:B227" si="49">A137</f>
        <v>5</v>
      </c>
      <c r="B227" s="27">
        <f t="shared" si="49"/>
        <v>5</v>
      </c>
      <c r="C227" s="27">
        <f>F303</f>
        <v>0</v>
      </c>
      <c r="D227" s="28"/>
    </row>
    <row r="228" spans="1:4" s="26" customFormat="1">
      <c r="A228" s="27">
        <f t="shared" ref="A228:B228" si="50">A138</f>
        <v>6</v>
      </c>
      <c r="B228" s="27">
        <f t="shared" si="50"/>
        <v>1</v>
      </c>
      <c r="C228" s="27">
        <f>G299</f>
        <v>0</v>
      </c>
      <c r="D228" s="28"/>
    </row>
    <row r="229" spans="1:4" s="26" customFormat="1">
      <c r="A229" s="27">
        <f t="shared" ref="A229:B229" si="51">A139</f>
        <v>6</v>
      </c>
      <c r="B229" s="27">
        <f t="shared" si="51"/>
        <v>2</v>
      </c>
      <c r="C229" s="27">
        <f>G300</f>
        <v>0</v>
      </c>
      <c r="D229" s="28"/>
    </row>
    <row r="230" spans="1:4" s="26" customFormat="1">
      <c r="A230" s="27">
        <f t="shared" ref="A230:B230" si="52">A140</f>
        <v>6</v>
      </c>
      <c r="B230" s="27">
        <f t="shared" si="52"/>
        <v>3</v>
      </c>
      <c r="C230" s="27">
        <f>G301</f>
        <v>1</v>
      </c>
      <c r="D230" s="28"/>
    </row>
    <row r="231" spans="1:4" s="26" customFormat="1">
      <c r="A231" s="27">
        <f t="shared" ref="A231:B231" si="53">A141</f>
        <v>6</v>
      </c>
      <c r="B231" s="27">
        <f t="shared" si="53"/>
        <v>4</v>
      </c>
      <c r="C231" s="27">
        <f>G302</f>
        <v>0</v>
      </c>
      <c r="D231" s="28"/>
    </row>
    <row r="232" spans="1:4" s="26" customFormat="1">
      <c r="A232" s="27">
        <f t="shared" ref="A232:B232" si="54">A142</f>
        <v>6</v>
      </c>
      <c r="B232" s="27">
        <f t="shared" si="54"/>
        <v>5</v>
      </c>
      <c r="C232" s="27">
        <f>G303</f>
        <v>0</v>
      </c>
      <c r="D232" s="28"/>
    </row>
    <row r="233" spans="1:4" s="26" customFormat="1">
      <c r="A233" s="27">
        <f t="shared" ref="A233:B233" si="55">A143</f>
        <v>7</v>
      </c>
      <c r="B233" s="27">
        <f t="shared" si="55"/>
        <v>1</v>
      </c>
      <c r="C233" s="27">
        <f>H299</f>
        <v>0</v>
      </c>
      <c r="D233" s="28"/>
    </row>
    <row r="234" spans="1:4" s="26" customFormat="1">
      <c r="A234" s="27">
        <f t="shared" ref="A234:B234" si="56">A144</f>
        <v>7</v>
      </c>
      <c r="B234" s="27">
        <f t="shared" si="56"/>
        <v>2</v>
      </c>
      <c r="C234" s="27">
        <f>H300</f>
        <v>0</v>
      </c>
      <c r="D234" s="28"/>
    </row>
    <row r="235" spans="1:4" s="26" customFormat="1">
      <c r="A235" s="27">
        <f t="shared" ref="A235:B235" si="57">A145</f>
        <v>7</v>
      </c>
      <c r="B235" s="27">
        <f t="shared" si="57"/>
        <v>3</v>
      </c>
      <c r="C235" s="27">
        <f>H301</f>
        <v>3</v>
      </c>
      <c r="D235" s="28"/>
    </row>
    <row r="236" spans="1:4" s="26" customFormat="1">
      <c r="A236" s="27">
        <f t="shared" ref="A236:B236" si="58">A146</f>
        <v>7</v>
      </c>
      <c r="B236" s="27">
        <f t="shared" si="58"/>
        <v>4</v>
      </c>
      <c r="C236" s="27">
        <f>H302</f>
        <v>1</v>
      </c>
      <c r="D236" s="28"/>
    </row>
    <row r="237" spans="1:4" s="26" customFormat="1">
      <c r="A237" s="27">
        <f t="shared" ref="A237:B237" si="59">A147</f>
        <v>7</v>
      </c>
      <c r="B237" s="27">
        <f t="shared" si="59"/>
        <v>5</v>
      </c>
      <c r="C237" s="27">
        <f>H303</f>
        <v>0</v>
      </c>
      <c r="D237" s="28"/>
    </row>
    <row r="238" spans="1:4" s="26" customFormat="1">
      <c r="A238" s="27">
        <f t="shared" ref="A238:B238" si="60">A148</f>
        <v>8</v>
      </c>
      <c r="B238" s="27">
        <f t="shared" si="60"/>
        <v>1</v>
      </c>
      <c r="C238" s="27">
        <f>I299</f>
        <v>0</v>
      </c>
      <c r="D238" s="28"/>
    </row>
    <row r="239" spans="1:4" s="26" customFormat="1">
      <c r="A239" s="27">
        <f t="shared" ref="A239:B239" si="61">A149</f>
        <v>8</v>
      </c>
      <c r="B239" s="27">
        <f t="shared" si="61"/>
        <v>2</v>
      </c>
      <c r="C239" s="27">
        <f>I300</f>
        <v>5</v>
      </c>
      <c r="D239" s="28"/>
    </row>
    <row r="240" spans="1:4" s="26" customFormat="1">
      <c r="A240" s="27">
        <f t="shared" ref="A240:B240" si="62">A150</f>
        <v>8</v>
      </c>
      <c r="B240" s="27">
        <f t="shared" si="62"/>
        <v>3</v>
      </c>
      <c r="C240" s="27">
        <f>I301</f>
        <v>3</v>
      </c>
      <c r="D240" s="28"/>
    </row>
    <row r="241" spans="1:11" s="26" customFormat="1">
      <c r="A241" s="27">
        <f t="shared" ref="A241:B241" si="63">A151</f>
        <v>8</v>
      </c>
      <c r="B241" s="27">
        <f t="shared" si="63"/>
        <v>4</v>
      </c>
      <c r="C241" s="27">
        <f>I302</f>
        <v>1</v>
      </c>
      <c r="D241" s="28"/>
    </row>
    <row r="242" spans="1:11" s="26" customFormat="1">
      <c r="A242" s="27">
        <f t="shared" ref="A242:B242" si="64">A152</f>
        <v>8</v>
      </c>
      <c r="B242" s="27">
        <f t="shared" si="64"/>
        <v>5</v>
      </c>
      <c r="C242" s="27">
        <f>I303</f>
        <v>0</v>
      </c>
      <c r="D242" s="28"/>
    </row>
    <row r="243" spans="1:11" s="26" customFormat="1">
      <c r="A243" s="27">
        <f t="shared" ref="A243:B243" si="65">A153</f>
        <v>9</v>
      </c>
      <c r="B243" s="27">
        <f t="shared" si="65"/>
        <v>1</v>
      </c>
      <c r="C243" s="27">
        <f>J299</f>
        <v>5</v>
      </c>
      <c r="D243" s="28"/>
    </row>
    <row r="244" spans="1:11" s="26" customFormat="1">
      <c r="A244" s="27">
        <f t="shared" ref="A244:B244" si="66">A154</f>
        <v>9</v>
      </c>
      <c r="B244" s="27">
        <f t="shared" si="66"/>
        <v>2</v>
      </c>
      <c r="C244" s="27">
        <f>J300</f>
        <v>4</v>
      </c>
      <c r="D244" s="28"/>
    </row>
    <row r="245" spans="1:11" s="26" customFormat="1">
      <c r="A245" s="27">
        <f t="shared" ref="A245:B245" si="67">A155</f>
        <v>9</v>
      </c>
      <c r="B245" s="27">
        <f t="shared" si="67"/>
        <v>3</v>
      </c>
      <c r="C245" s="27">
        <f>J301</f>
        <v>5</v>
      </c>
      <c r="D245" s="28"/>
    </row>
    <row r="246" spans="1:11" s="26" customFormat="1">
      <c r="A246" s="27">
        <f t="shared" ref="A246:B246" si="68">A156</f>
        <v>9</v>
      </c>
      <c r="B246" s="27">
        <f t="shared" si="68"/>
        <v>4</v>
      </c>
      <c r="C246" s="27">
        <f>J302</f>
        <v>6</v>
      </c>
      <c r="D246" s="28"/>
    </row>
    <row r="247" spans="1:11" s="26" customFormat="1">
      <c r="A247" s="27">
        <f t="shared" ref="A247:B247" si="69">A157</f>
        <v>9</v>
      </c>
      <c r="B247" s="27">
        <f t="shared" si="69"/>
        <v>5</v>
      </c>
      <c r="C247" s="27">
        <f>J303</f>
        <v>0</v>
      </c>
      <c r="D247" s="28"/>
    </row>
    <row r="248" spans="1:11" s="18" customFormat="1"/>
    <row r="249" spans="1:11" s="18" customFormat="1"/>
    <row r="250" spans="1:11" s="18" customFormat="1"/>
    <row r="251" spans="1:11" s="18" customFormat="1"/>
    <row r="252" spans="1:11" s="17" customFormat="1" ht="21">
      <c r="A252" s="51" t="s">
        <v>435</v>
      </c>
      <c r="B252" s="50"/>
      <c r="K252" s="18"/>
    </row>
    <row r="253" spans="1:11" s="17" customFormat="1">
      <c r="K253" s="18"/>
    </row>
    <row r="254" spans="1:11" s="48" customFormat="1">
      <c r="A254"/>
      <c r="B254"/>
    </row>
    <row r="255" spans="1:11" s="48" customFormat="1" ht="20">
      <c r="B255" s="52" t="s">
        <v>441</v>
      </c>
      <c r="I255" s="72" t="s">
        <v>531</v>
      </c>
      <c r="J255" s="16"/>
    </row>
    <row r="256" spans="1:11" s="48" customFormat="1">
      <c r="A256" s="7" t="s">
        <v>156</v>
      </c>
      <c r="B256" t="s">
        <v>147</v>
      </c>
      <c r="C256"/>
      <c r="D256" s="28" t="s">
        <v>227</v>
      </c>
      <c r="H256"/>
      <c r="I256"/>
      <c r="J256"/>
      <c r="K256" s="7"/>
    </row>
    <row r="257" spans="1:10" s="48" customFormat="1" ht="19">
      <c r="A257" s="3" t="s">
        <v>2</v>
      </c>
      <c r="B257" s="8">
        <v>15</v>
      </c>
      <c r="C257"/>
      <c r="D257" s="24" t="s">
        <v>434</v>
      </c>
      <c r="E257" s="52" t="s">
        <v>441</v>
      </c>
      <c r="H257"/>
      <c r="I257"/>
      <c r="J257"/>
    </row>
    <row r="258" spans="1:10" s="48" customFormat="1">
      <c r="A258" s="99">
        <v>0</v>
      </c>
      <c r="B258" s="8">
        <v>9</v>
      </c>
      <c r="C258"/>
      <c r="H258"/>
      <c r="I258"/>
      <c r="J258"/>
    </row>
    <row r="259" spans="1:10" s="48" customFormat="1">
      <c r="A259" s="99">
        <v>1</v>
      </c>
      <c r="B259" s="8">
        <v>1</v>
      </c>
      <c r="C259"/>
      <c r="D259" s="10"/>
      <c r="E259" s="10" t="s">
        <v>530</v>
      </c>
      <c r="F259" s="10" t="s">
        <v>769</v>
      </c>
      <c r="G259" s="10" t="s">
        <v>770</v>
      </c>
      <c r="H259"/>
      <c r="I259"/>
      <c r="J259"/>
    </row>
    <row r="260" spans="1:10" s="48" customFormat="1">
      <c r="A260" s="99">
        <v>2</v>
      </c>
      <c r="B260" s="8">
        <v>5</v>
      </c>
      <c r="C260"/>
      <c r="D260" s="10" t="s">
        <v>2</v>
      </c>
      <c r="E260" s="10">
        <f>GETPIVOTDATA("Sector ",$A$256,"Sector ","Buildings","sufficiency type
0=general, suff-supporting
1=sufficiency &amp; substitution
2=reduction",2)</f>
        <v>5</v>
      </c>
      <c r="F260" s="10">
        <f>GETPIVOTDATA("Sector ",$A$256,"Sector ","Buildings","sufficiency type
0=general, suff-supporting
1=sufficiency &amp; substitution
2=reduction",1)</f>
        <v>1</v>
      </c>
      <c r="G260" s="10">
        <f>GETPIVOTDATA("Sector ",$A$256,"Sector ","Buildings","sufficiency type
0=general, suff-supporting
1=sufficiency &amp; substitution
2=reduction",0)</f>
        <v>9</v>
      </c>
      <c r="H260">
        <f>SUM(E260:G260)</f>
        <v>15</v>
      </c>
      <c r="I260"/>
      <c r="J260"/>
    </row>
    <row r="261" spans="1:10" s="48" customFormat="1">
      <c r="A261" s="3" t="s">
        <v>3</v>
      </c>
      <c r="B261" s="8">
        <v>124</v>
      </c>
      <c r="C261"/>
      <c r="D261" s="10" t="s">
        <v>768</v>
      </c>
      <c r="E261" s="10">
        <f>GETPIVOTDATA("Sector ",$A$256,"Sector ","Mobility","sufficiency type
0=general, suff-supporting
1=sufficiency &amp; substitution
2=reduction",2)</f>
        <v>18</v>
      </c>
      <c r="F261" s="10">
        <f>GETPIVOTDATA("Sector ",$A$256,"Sector ","Mobility","sufficiency type
0=general, suff-supporting
1=sufficiency &amp; substitution
2=reduction",1)</f>
        <v>101</v>
      </c>
      <c r="G261" s="10">
        <f>GETPIVOTDATA("Sector ",$A$256,"Sector ","Mobility","sufficiency type
0=general, suff-supporting
1=sufficiency &amp; substitution
2=reduction",0)</f>
        <v>5</v>
      </c>
      <c r="H261" s="48">
        <f t="shared" ref="H261:H265" si="70">SUM(E261:G261)</f>
        <v>124</v>
      </c>
      <c r="I261"/>
      <c r="J261"/>
    </row>
    <row r="262" spans="1:10" s="48" customFormat="1">
      <c r="A262" s="99">
        <v>0</v>
      </c>
      <c r="B262" s="8">
        <v>5</v>
      </c>
      <c r="C262"/>
      <c r="D262" s="10" t="s">
        <v>4</v>
      </c>
      <c r="E262" s="10">
        <f>GETPIVOTDATA("Sector ",$A$256,"Sector ","Production / Consumption","sufficiency type
0=general, suff-supporting
1=sufficiency &amp; substitution
2=reduction",2)</f>
        <v>17</v>
      </c>
      <c r="F262" s="10">
        <f>GETPIVOTDATA("Sector ",$A$256,"Sector ","Production / Consumption","sufficiency type
0=general, suff-supporting
1=sufficiency &amp; substitution
2=reduction",1)</f>
        <v>6</v>
      </c>
      <c r="G262" s="10">
        <f>GETPIVOTDATA("Sector ",$A$256,"Sector ","Production / Consumption","sufficiency type
0=general, suff-supporting
1=sufficiency &amp; substitution
2=reduction",0)</f>
        <v>10</v>
      </c>
      <c r="H262" s="48">
        <f t="shared" si="70"/>
        <v>33</v>
      </c>
      <c r="I262"/>
      <c r="J262"/>
    </row>
    <row r="263" spans="1:10" s="48" customFormat="1">
      <c r="A263" s="99">
        <v>1</v>
      </c>
      <c r="B263" s="8">
        <v>101</v>
      </c>
      <c r="D263" s="10" t="s">
        <v>5</v>
      </c>
      <c r="E263" s="10">
        <f>GETPIVOTDATA("Sector ",$A$256,"Sector ","Agriculture / Nutrition","sufficiency type
0=general, suff-supporting
1=sufficiency &amp; substitution
2=reduction",2)</f>
        <v>12</v>
      </c>
      <c r="F263" s="10">
        <f>GETPIVOTDATA("Sector ",$A$256,"Sector ","Agriculture / Nutrition","sufficiency type
0=general, suff-supporting
1=sufficiency &amp; substitution
2=reduction",1)</f>
        <v>7</v>
      </c>
      <c r="G263" s="10">
        <f>GETPIVOTDATA("Sector ",$A$256,"Sector ","Agriculture / Nutrition","sufficiency type
0=general, suff-supporting
1=sufficiency &amp; substitution
2=reduction",0)</f>
        <v>4</v>
      </c>
      <c r="H263" s="48">
        <f t="shared" si="70"/>
        <v>23</v>
      </c>
    </row>
    <row r="264" spans="1:10" s="48" customFormat="1">
      <c r="A264" s="99">
        <v>2</v>
      </c>
      <c r="B264" s="8">
        <v>18</v>
      </c>
      <c r="D264" s="10" t="s">
        <v>118</v>
      </c>
      <c r="E264" s="10">
        <f>GETPIVOTDATA("Sector ",$A$256,"Sector ","Cross-sectoral","sufficiency type
0=general, suff-supporting
1=sufficiency &amp; substitution
2=reduction",2)</f>
        <v>1</v>
      </c>
      <c r="F264" s="10">
        <f>GETPIVOTDATA("Sector ",$A$256,"Sector ","Cross-sectoral","sufficiency type
0=general, suff-supporting
1=sufficiency &amp; substitution
2=reduction",1)</f>
        <v>1</v>
      </c>
      <c r="G264" s="10">
        <f>GETPIVOTDATA("Sector ",$A$256,"Sector ","Cross-sectoral","sufficiency type
0=general, suff-supporting
1=sufficiency &amp; substitution
2=reduction",0)</f>
        <v>33</v>
      </c>
      <c r="H264" s="48">
        <f t="shared" si="70"/>
        <v>35</v>
      </c>
    </row>
    <row r="265" spans="1:10" s="48" customFormat="1">
      <c r="A265" s="3" t="s">
        <v>4</v>
      </c>
      <c r="B265" s="8">
        <v>33</v>
      </c>
      <c r="D265" s="10" t="s">
        <v>145</v>
      </c>
      <c r="E265" s="10">
        <f>SUM(E260:E264)</f>
        <v>53</v>
      </c>
      <c r="F265" s="10">
        <f t="shared" ref="F265:G265" si="71">SUM(F260:F264)</f>
        <v>116</v>
      </c>
      <c r="G265" s="10">
        <f t="shared" si="71"/>
        <v>61</v>
      </c>
      <c r="H265" s="48">
        <f t="shared" si="70"/>
        <v>230</v>
      </c>
    </row>
    <row r="266" spans="1:10" s="48" customFormat="1">
      <c r="A266" s="99">
        <v>0</v>
      </c>
      <c r="B266" s="8">
        <v>10</v>
      </c>
      <c r="E266" s="55">
        <f>E265/$H265</f>
        <v>0.23043478260869565</v>
      </c>
      <c r="F266" s="55">
        <f>F265/$H265</f>
        <v>0.5043478260869565</v>
      </c>
      <c r="G266" s="55">
        <f>G265/$H265</f>
        <v>0.26521739130434785</v>
      </c>
    </row>
    <row r="267" spans="1:10" s="48" customFormat="1">
      <c r="A267" s="99">
        <v>1</v>
      </c>
      <c r="B267" s="8">
        <v>6</v>
      </c>
    </row>
    <row r="268" spans="1:10" s="48" customFormat="1">
      <c r="A268" s="99">
        <v>2</v>
      </c>
      <c r="B268" s="8">
        <v>17</v>
      </c>
    </row>
    <row r="269" spans="1:10" s="48" customFormat="1">
      <c r="A269" s="3" t="s">
        <v>5</v>
      </c>
      <c r="B269" s="8">
        <v>23</v>
      </c>
    </row>
    <row r="270" spans="1:10" s="48" customFormat="1">
      <c r="A270" s="99">
        <v>0</v>
      </c>
      <c r="B270" s="8">
        <v>4</v>
      </c>
    </row>
    <row r="271" spans="1:10" s="48" customFormat="1">
      <c r="A271" s="99">
        <v>1</v>
      </c>
      <c r="B271" s="8">
        <v>7</v>
      </c>
    </row>
    <row r="272" spans="1:10" s="48" customFormat="1">
      <c r="A272" s="99">
        <v>2</v>
      </c>
      <c r="B272" s="8">
        <v>12</v>
      </c>
    </row>
    <row r="273" spans="1:11" s="48" customFormat="1">
      <c r="A273" s="3" t="s">
        <v>118</v>
      </c>
      <c r="B273" s="8">
        <v>35</v>
      </c>
    </row>
    <row r="274" spans="1:11" s="48" customFormat="1">
      <c r="A274" s="99">
        <v>0</v>
      </c>
      <c r="B274" s="8">
        <v>33</v>
      </c>
    </row>
    <row r="275" spans="1:11" s="48" customFormat="1">
      <c r="A275" s="99">
        <v>1</v>
      </c>
      <c r="B275" s="8">
        <v>1</v>
      </c>
    </row>
    <row r="276" spans="1:11" s="48" customFormat="1">
      <c r="A276" s="99">
        <v>2</v>
      </c>
      <c r="B276" s="8">
        <v>1</v>
      </c>
    </row>
    <row r="277" spans="1:11" s="48" customFormat="1">
      <c r="A277" s="3" t="s">
        <v>145</v>
      </c>
      <c r="B277" s="8">
        <v>230</v>
      </c>
    </row>
    <row r="278" spans="1:11" s="48" customFormat="1">
      <c r="A278"/>
      <c r="B278"/>
    </row>
    <row r="279" spans="1:11" s="48" customFormat="1">
      <c r="A279"/>
      <c r="B279"/>
    </row>
    <row r="280" spans="1:11" s="48" customFormat="1">
      <c r="A280"/>
      <c r="B280"/>
    </row>
    <row r="281" spans="1:11" s="48" customFormat="1"/>
    <row r="282" spans="1:11" s="48" customFormat="1"/>
    <row r="283" spans="1:11" s="17" customFormat="1" ht="19">
      <c r="A283" s="7" t="s">
        <v>555</v>
      </c>
      <c r="B283" s="3">
        <v>2</v>
      </c>
      <c r="C283" s="52" t="s">
        <v>440</v>
      </c>
      <c r="K283" s="18"/>
    </row>
    <row r="284" spans="1:11" s="17" customFormat="1">
      <c r="I284" s="16"/>
      <c r="J284" s="16"/>
      <c r="K284" s="16"/>
    </row>
    <row r="285" spans="1:11" s="17" customFormat="1">
      <c r="A285" s="7" t="s">
        <v>156</v>
      </c>
      <c r="B285" s="98" t="s">
        <v>148</v>
      </c>
      <c r="C285" s="98" t="s">
        <v>149</v>
      </c>
      <c r="D285" s="98" t="s">
        <v>150</v>
      </c>
      <c r="E285" s="98" t="s">
        <v>151</v>
      </c>
      <c r="F285" s="98" t="s">
        <v>152</v>
      </c>
      <c r="G285" s="98" t="s">
        <v>153</v>
      </c>
      <c r="H285" s="98" t="s">
        <v>154</v>
      </c>
      <c r="I285" s="98" t="s">
        <v>183</v>
      </c>
      <c r="J285" s="98" t="s">
        <v>184</v>
      </c>
      <c r="K285" s="18"/>
    </row>
    <row r="286" spans="1:11" s="17" customFormat="1">
      <c r="A286" s="3" t="s">
        <v>2</v>
      </c>
      <c r="B286" s="8"/>
      <c r="C286" s="8"/>
      <c r="D286" s="8"/>
      <c r="E286" s="8"/>
      <c r="F286" s="8"/>
      <c r="G286" s="8"/>
      <c r="H286" s="8"/>
      <c r="I286" s="8"/>
      <c r="J286" s="8">
        <v>5</v>
      </c>
      <c r="K286" s="8"/>
    </row>
    <row r="287" spans="1:11" s="17" customFormat="1">
      <c r="A287" s="3" t="s">
        <v>3</v>
      </c>
      <c r="B287" s="8">
        <v>2</v>
      </c>
      <c r="C287" s="8">
        <v>6</v>
      </c>
      <c r="D287" s="8">
        <v>1</v>
      </c>
      <c r="E287" s="8">
        <v>4</v>
      </c>
      <c r="F287" s="8">
        <v>1</v>
      </c>
      <c r="G287" s="8"/>
      <c r="H287" s="8"/>
      <c r="I287" s="8">
        <v>5</v>
      </c>
      <c r="J287" s="8">
        <v>4</v>
      </c>
      <c r="K287" s="8"/>
    </row>
    <row r="288" spans="1:11" s="17" customFormat="1">
      <c r="A288" s="3" t="s">
        <v>4</v>
      </c>
      <c r="B288" s="8">
        <v>3</v>
      </c>
      <c r="C288" s="8">
        <v>2</v>
      </c>
      <c r="D288" s="8"/>
      <c r="E288" s="8">
        <v>1</v>
      </c>
      <c r="F288" s="8">
        <v>2</v>
      </c>
      <c r="G288" s="8">
        <v>1</v>
      </c>
      <c r="H288" s="8">
        <v>3</v>
      </c>
      <c r="I288" s="8">
        <v>3</v>
      </c>
      <c r="J288" s="8">
        <v>5</v>
      </c>
      <c r="K288" s="8"/>
    </row>
    <row r="289" spans="1:11" s="17" customFormat="1">
      <c r="A289" s="3" t="s">
        <v>5</v>
      </c>
      <c r="B289" s="8">
        <v>1</v>
      </c>
      <c r="C289" s="8"/>
      <c r="D289" s="8">
        <v>1</v>
      </c>
      <c r="E289" s="8"/>
      <c r="F289" s="8">
        <v>5</v>
      </c>
      <c r="G289" s="8"/>
      <c r="H289" s="8">
        <v>1</v>
      </c>
      <c r="I289" s="8">
        <v>1</v>
      </c>
      <c r="J289" s="8">
        <v>6</v>
      </c>
      <c r="K289" s="8"/>
    </row>
    <row r="290" spans="1:11" s="17" customFormat="1">
      <c r="A290" s="3" t="s">
        <v>118</v>
      </c>
      <c r="B290" s="8"/>
      <c r="C290" s="8"/>
      <c r="D290" s="8"/>
      <c r="E290" s="8"/>
      <c r="F290" s="8"/>
      <c r="G290" s="8"/>
      <c r="H290" s="8"/>
      <c r="I290" s="8">
        <v>1</v>
      </c>
      <c r="J290" s="8"/>
      <c r="K290" s="18"/>
    </row>
    <row r="291" spans="1:11" s="17" customFormat="1">
      <c r="A291" s="3" t="s">
        <v>145</v>
      </c>
      <c r="B291" s="8">
        <v>6</v>
      </c>
      <c r="C291" s="8">
        <v>8</v>
      </c>
      <c r="D291" s="8">
        <v>2</v>
      </c>
      <c r="E291" s="8">
        <v>5</v>
      </c>
      <c r="F291" s="8">
        <v>8</v>
      </c>
      <c r="G291" s="8">
        <v>1</v>
      </c>
      <c r="H291" s="8">
        <v>4</v>
      </c>
      <c r="I291" s="8">
        <v>10</v>
      </c>
      <c r="J291" s="8">
        <v>20</v>
      </c>
      <c r="K291" s="18"/>
    </row>
    <row r="292" spans="1:11" s="17" customFormat="1">
      <c r="A292"/>
      <c r="B292"/>
      <c r="C292"/>
      <c r="D292"/>
      <c r="E292"/>
      <c r="F292"/>
      <c r="G292"/>
      <c r="H292"/>
      <c r="I292"/>
      <c r="J292"/>
      <c r="K292" s="18"/>
    </row>
    <row r="293" spans="1:11" s="17" customFormat="1">
      <c r="K293" s="18"/>
    </row>
    <row r="294" spans="1:11" s="17" customFormat="1">
      <c r="A294" s="25" t="s">
        <v>216</v>
      </c>
      <c r="K294" s="18"/>
    </row>
    <row r="295" spans="1:11" s="17" customFormat="1" ht="19">
      <c r="A295" s="24" t="s">
        <v>428</v>
      </c>
      <c r="B295" s="52" t="s">
        <v>440</v>
      </c>
      <c r="K295" s="18"/>
    </row>
    <row r="296" spans="1:11" s="17" customFormat="1">
      <c r="K296" s="18"/>
    </row>
    <row r="297" spans="1:11" s="17" customFormat="1">
      <c r="A297" s="3" t="s">
        <v>785</v>
      </c>
      <c r="B297" s="17">
        <f>B97</f>
        <v>1</v>
      </c>
      <c r="C297" s="26">
        <f t="shared" ref="C297:J297" si="72">C97</f>
        <v>2</v>
      </c>
      <c r="D297" s="26">
        <f t="shared" si="72"/>
        <v>3</v>
      </c>
      <c r="E297" s="26">
        <f t="shared" si="72"/>
        <v>4</v>
      </c>
      <c r="F297" s="26">
        <f t="shared" si="72"/>
        <v>5</v>
      </c>
      <c r="G297" s="26">
        <f t="shared" si="72"/>
        <v>6</v>
      </c>
      <c r="H297" s="26">
        <f t="shared" si="72"/>
        <v>7</v>
      </c>
      <c r="I297" s="26">
        <f t="shared" si="72"/>
        <v>8</v>
      </c>
      <c r="J297" s="26">
        <f t="shared" si="72"/>
        <v>9</v>
      </c>
      <c r="K297" s="18"/>
    </row>
    <row r="298" spans="1:11" s="17" customFormat="1">
      <c r="A298" s="10"/>
      <c r="B298" s="10" t="str">
        <f>$B$98</f>
        <v>economic</v>
      </c>
      <c r="C298" s="10" t="str">
        <f>$C$98</f>
        <v>fiscal</v>
      </c>
      <c r="D298" s="10" t="str">
        <f>$D$98</f>
        <v>voluntary agreements</v>
      </c>
      <c r="E298" s="10" t="str">
        <f>$E$98</f>
        <v>regulation</v>
      </c>
      <c r="F298" s="10" t="str">
        <f>$F$98</f>
        <v>information</v>
      </c>
      <c r="G298" s="10" t="str">
        <f>$G$98</f>
        <v>education</v>
      </c>
      <c r="H298" s="10" t="str">
        <f>$H$98</f>
        <v>R&amp;D</v>
      </c>
      <c r="I298" s="10" t="str">
        <f>$I$98</f>
        <v>other</v>
      </c>
      <c r="J298" s="10" t="str">
        <f>$J$98</f>
        <v>not specified</v>
      </c>
      <c r="K298" s="27" t="s">
        <v>214</v>
      </c>
    </row>
    <row r="299" spans="1:11" s="17" customFormat="1">
      <c r="A299" s="10" t="str">
        <f>$A$99</f>
        <v>Buildings</v>
      </c>
      <c r="B299" s="10">
        <f>B286</f>
        <v>0</v>
      </c>
      <c r="C299" s="10">
        <f>C286</f>
        <v>0</v>
      </c>
      <c r="D299" s="10">
        <f t="shared" ref="D299:J299" si="73">D286</f>
        <v>0</v>
      </c>
      <c r="E299" s="10">
        <f t="shared" si="73"/>
        <v>0</v>
      </c>
      <c r="F299" s="10">
        <f t="shared" si="73"/>
        <v>0</v>
      </c>
      <c r="G299" s="10">
        <f t="shared" si="73"/>
        <v>0</v>
      </c>
      <c r="H299" s="10">
        <f t="shared" si="73"/>
        <v>0</v>
      </c>
      <c r="I299" s="10">
        <f t="shared" si="73"/>
        <v>0</v>
      </c>
      <c r="J299" s="10">
        <f t="shared" si="73"/>
        <v>5</v>
      </c>
      <c r="K299" s="27">
        <f>SUM(B299:J299)</f>
        <v>5</v>
      </c>
    </row>
    <row r="300" spans="1:11" s="17" customFormat="1">
      <c r="A300" s="10" t="str">
        <f>$A$100</f>
        <v>Transport</v>
      </c>
      <c r="B300" s="10">
        <f>B287</f>
        <v>2</v>
      </c>
      <c r="C300" s="10">
        <f t="shared" ref="C300:J300" si="74">C287</f>
        <v>6</v>
      </c>
      <c r="D300" s="10">
        <f t="shared" si="74"/>
        <v>1</v>
      </c>
      <c r="E300" s="10">
        <f t="shared" si="74"/>
        <v>4</v>
      </c>
      <c r="F300" s="10">
        <f t="shared" si="74"/>
        <v>1</v>
      </c>
      <c r="G300" s="10">
        <f t="shared" si="74"/>
        <v>0</v>
      </c>
      <c r="H300" s="10">
        <f t="shared" si="74"/>
        <v>0</v>
      </c>
      <c r="I300" s="10">
        <f t="shared" si="74"/>
        <v>5</v>
      </c>
      <c r="J300" s="10">
        <f t="shared" si="74"/>
        <v>4</v>
      </c>
      <c r="K300" s="27">
        <f t="shared" ref="K300:K304" si="75">SUM(B300:J300)</f>
        <v>23</v>
      </c>
    </row>
    <row r="301" spans="1:11" s="17" customFormat="1">
      <c r="A301" s="10" t="str">
        <f>$A$101</f>
        <v>Production / Consumption</v>
      </c>
      <c r="B301" s="10">
        <f>B288</f>
        <v>3</v>
      </c>
      <c r="C301" s="10">
        <f t="shared" ref="C301:J301" si="76">C288</f>
        <v>2</v>
      </c>
      <c r="D301" s="10">
        <f t="shared" si="76"/>
        <v>0</v>
      </c>
      <c r="E301" s="10">
        <f t="shared" si="76"/>
        <v>1</v>
      </c>
      <c r="F301" s="10">
        <f t="shared" si="76"/>
        <v>2</v>
      </c>
      <c r="G301" s="10">
        <f t="shared" si="76"/>
        <v>1</v>
      </c>
      <c r="H301" s="10">
        <f t="shared" si="76"/>
        <v>3</v>
      </c>
      <c r="I301" s="10">
        <f t="shared" si="76"/>
        <v>3</v>
      </c>
      <c r="J301" s="10">
        <f t="shared" si="76"/>
        <v>5</v>
      </c>
      <c r="K301" s="27">
        <f t="shared" si="75"/>
        <v>20</v>
      </c>
    </row>
    <row r="302" spans="1:11" s="17" customFormat="1">
      <c r="A302" s="10" t="str">
        <f>$A$102</f>
        <v>Agriculture / Nutrition</v>
      </c>
      <c r="B302" s="10">
        <f>B289</f>
        <v>1</v>
      </c>
      <c r="C302" s="10">
        <f t="shared" ref="C302:J302" si="77">C289</f>
        <v>0</v>
      </c>
      <c r="D302" s="10">
        <f t="shared" si="77"/>
        <v>1</v>
      </c>
      <c r="E302" s="10">
        <f t="shared" si="77"/>
        <v>0</v>
      </c>
      <c r="F302" s="10">
        <f t="shared" si="77"/>
        <v>5</v>
      </c>
      <c r="G302" s="10">
        <f t="shared" si="77"/>
        <v>0</v>
      </c>
      <c r="H302" s="10">
        <f t="shared" si="77"/>
        <v>1</v>
      </c>
      <c r="I302" s="10">
        <f t="shared" si="77"/>
        <v>1</v>
      </c>
      <c r="J302" s="10">
        <f t="shared" si="77"/>
        <v>6</v>
      </c>
      <c r="K302" s="27">
        <f t="shared" si="75"/>
        <v>15</v>
      </c>
    </row>
    <row r="303" spans="1:11" s="17" customFormat="1">
      <c r="A303" s="10" t="str">
        <f>$A$103</f>
        <v>Cross-sectoral</v>
      </c>
      <c r="B303" s="10"/>
      <c r="C303" s="10"/>
      <c r="D303" s="10"/>
      <c r="E303" s="10"/>
      <c r="F303" s="10"/>
      <c r="G303" s="10"/>
      <c r="H303" s="10"/>
      <c r="I303" s="10"/>
      <c r="J303" s="10"/>
      <c r="K303" s="27">
        <f t="shared" si="75"/>
        <v>0</v>
      </c>
    </row>
    <row r="304" spans="1:11" s="17" customFormat="1">
      <c r="A304" s="10" t="str">
        <f>$A$104</f>
        <v>Gesamtergebnis</v>
      </c>
      <c r="B304" s="10">
        <f>B291</f>
        <v>6</v>
      </c>
      <c r="C304" s="10">
        <f t="shared" ref="C304:J304" si="78">C291</f>
        <v>8</v>
      </c>
      <c r="D304" s="10">
        <f t="shared" si="78"/>
        <v>2</v>
      </c>
      <c r="E304" s="10">
        <f t="shared" si="78"/>
        <v>5</v>
      </c>
      <c r="F304" s="10">
        <f t="shared" si="78"/>
        <v>8</v>
      </c>
      <c r="G304" s="10">
        <f t="shared" si="78"/>
        <v>1</v>
      </c>
      <c r="H304" s="10">
        <f t="shared" si="78"/>
        <v>4</v>
      </c>
      <c r="I304" s="10">
        <f t="shared" si="78"/>
        <v>10</v>
      </c>
      <c r="J304" s="10">
        <f t="shared" si="78"/>
        <v>20</v>
      </c>
      <c r="K304" s="27">
        <f t="shared" si="75"/>
        <v>64</v>
      </c>
    </row>
    <row r="305" spans="1:11" s="17" customFormat="1">
      <c r="K305" s="18"/>
    </row>
    <row r="306" spans="1:11" s="17" customFormat="1">
      <c r="K306" s="18"/>
    </row>
    <row r="307" spans="1:11" s="17" customFormat="1" ht="19">
      <c r="A307" s="7" t="s">
        <v>555</v>
      </c>
      <c r="B307" s="3">
        <v>1</v>
      </c>
      <c r="C307" s="52" t="s">
        <v>440</v>
      </c>
      <c r="D307" s="48"/>
      <c r="E307" s="48"/>
      <c r="F307" s="48"/>
      <c r="G307" s="48"/>
      <c r="H307" s="48"/>
      <c r="I307" s="48"/>
      <c r="J307" s="48"/>
      <c r="K307" s="48"/>
    </row>
    <row r="308" spans="1:11" s="48" customFormat="1">
      <c r="I308" s="16"/>
      <c r="J308" s="16"/>
      <c r="K308" s="16"/>
    </row>
    <row r="309" spans="1:11" s="48" customFormat="1">
      <c r="A309" s="7" t="s">
        <v>156</v>
      </c>
      <c r="B309" s="98" t="s">
        <v>148</v>
      </c>
      <c r="C309" s="98" t="s">
        <v>149</v>
      </c>
      <c r="D309" s="98" t="s">
        <v>150</v>
      </c>
      <c r="E309" s="98" t="s">
        <v>151</v>
      </c>
      <c r="F309" s="98" t="s">
        <v>152</v>
      </c>
      <c r="G309" s="98" t="s">
        <v>153</v>
      </c>
      <c r="H309" s="98" t="s">
        <v>154</v>
      </c>
      <c r="I309" s="98" t="s">
        <v>183</v>
      </c>
      <c r="J309" s="98" t="s">
        <v>184</v>
      </c>
      <c r="K309" s="7"/>
    </row>
    <row r="310" spans="1:11" s="48" customFormat="1">
      <c r="A310" s="3" t="s">
        <v>2</v>
      </c>
      <c r="B310" s="8"/>
      <c r="C310" s="8"/>
      <c r="D310" s="8"/>
      <c r="E310" s="8"/>
      <c r="F310" s="8"/>
      <c r="G310" s="8"/>
      <c r="H310" s="8"/>
      <c r="I310" s="8">
        <v>1</v>
      </c>
      <c r="J310" s="8"/>
      <c r="K310" s="8"/>
    </row>
    <row r="311" spans="1:11" s="48" customFormat="1">
      <c r="A311" s="3" t="s">
        <v>3</v>
      </c>
      <c r="B311" s="8">
        <v>22</v>
      </c>
      <c r="C311" s="8">
        <v>55</v>
      </c>
      <c r="D311" s="8">
        <v>2</v>
      </c>
      <c r="E311" s="8">
        <v>10</v>
      </c>
      <c r="F311" s="8">
        <v>9</v>
      </c>
      <c r="G311" s="8">
        <v>1</v>
      </c>
      <c r="H311" s="8">
        <v>3</v>
      </c>
      <c r="I311" s="8">
        <v>16</v>
      </c>
      <c r="J311" s="8">
        <v>14</v>
      </c>
      <c r="K311" s="8"/>
    </row>
    <row r="312" spans="1:11" s="48" customFormat="1">
      <c r="A312" s="3" t="s">
        <v>4</v>
      </c>
      <c r="B312" s="8"/>
      <c r="C312" s="8">
        <v>1</v>
      </c>
      <c r="D312" s="8"/>
      <c r="E312" s="8">
        <v>2</v>
      </c>
      <c r="F312" s="8"/>
      <c r="G312" s="8"/>
      <c r="H312" s="8">
        <v>1</v>
      </c>
      <c r="I312" s="8"/>
      <c r="J312" s="8">
        <v>2</v>
      </c>
      <c r="K312" s="8"/>
    </row>
    <row r="313" spans="1:11" s="48" customFormat="1">
      <c r="A313" s="3" t="s">
        <v>5</v>
      </c>
      <c r="B313" s="8">
        <v>1</v>
      </c>
      <c r="C313" s="8">
        <v>1</v>
      </c>
      <c r="D313" s="8"/>
      <c r="E313" s="8">
        <v>1</v>
      </c>
      <c r="F313" s="8">
        <v>2</v>
      </c>
      <c r="G313" s="8"/>
      <c r="H313" s="8"/>
      <c r="I313" s="8"/>
      <c r="J313" s="8">
        <v>2</v>
      </c>
      <c r="K313" s="8"/>
    </row>
    <row r="314" spans="1:11" s="48" customFormat="1">
      <c r="A314" s="3" t="s">
        <v>118</v>
      </c>
      <c r="B314" s="8"/>
      <c r="C314" s="8">
        <v>1</v>
      </c>
      <c r="D314" s="8"/>
      <c r="E314" s="8"/>
      <c r="F314" s="8"/>
      <c r="G314" s="8"/>
      <c r="H314" s="8"/>
      <c r="I314" s="8"/>
      <c r="J314" s="8"/>
      <c r="K314" s="8"/>
    </row>
    <row r="315" spans="1:11" s="48" customFormat="1">
      <c r="A315" s="3" t="s">
        <v>145</v>
      </c>
      <c r="B315" s="8">
        <v>23</v>
      </c>
      <c r="C315" s="8">
        <v>58</v>
      </c>
      <c r="D315" s="8">
        <v>2</v>
      </c>
      <c r="E315" s="8">
        <v>13</v>
      </c>
      <c r="F315" s="8">
        <v>11</v>
      </c>
      <c r="G315" s="8">
        <v>1</v>
      </c>
      <c r="H315" s="8">
        <v>4</v>
      </c>
      <c r="I315" s="8">
        <v>17</v>
      </c>
      <c r="J315" s="8">
        <v>18</v>
      </c>
    </row>
    <row r="316" spans="1:11" s="48" customFormat="1"/>
    <row r="317" spans="1:11" s="48" customFormat="1">
      <c r="A317" s="25" t="s">
        <v>216</v>
      </c>
    </row>
    <row r="318" spans="1:11" s="48" customFormat="1" ht="19">
      <c r="A318" s="24" t="s">
        <v>215</v>
      </c>
      <c r="B318" s="52" t="s">
        <v>440</v>
      </c>
    </row>
    <row r="319" spans="1:11" s="48" customFormat="1"/>
    <row r="320" spans="1:11" s="48" customFormat="1">
      <c r="A320" s="3" t="s">
        <v>785</v>
      </c>
    </row>
    <row r="321" spans="1:11" s="48" customFormat="1">
      <c r="A321" s="10"/>
      <c r="B321" s="10" t="str">
        <f>$B$98</f>
        <v>economic</v>
      </c>
      <c r="C321" s="10" t="str">
        <f>$C$98</f>
        <v>fiscal</v>
      </c>
      <c r="D321" s="10" t="str">
        <f>$D$98</f>
        <v>voluntary agreements</v>
      </c>
      <c r="E321" s="10" t="str">
        <f>$E$98</f>
        <v>regulation</v>
      </c>
      <c r="F321" s="10" t="str">
        <f>$F$98</f>
        <v>information</v>
      </c>
      <c r="G321" s="10" t="str">
        <f>$G$98</f>
        <v>education</v>
      </c>
      <c r="H321" s="10" t="str">
        <f>$H$98</f>
        <v>R&amp;D</v>
      </c>
      <c r="I321" s="10" t="str">
        <f>$I$98</f>
        <v>other</v>
      </c>
      <c r="J321" s="10" t="str">
        <f>$J$98</f>
        <v>not specified</v>
      </c>
      <c r="K321" s="27" t="s">
        <v>214</v>
      </c>
    </row>
    <row r="322" spans="1:11" s="48" customFormat="1">
      <c r="A322" s="10" t="str">
        <f>$A$99</f>
        <v>Buildings</v>
      </c>
      <c r="B322" s="10">
        <f>B310</f>
        <v>0</v>
      </c>
      <c r="C322" s="10">
        <f t="shared" ref="C322:J322" si="79">C310</f>
        <v>0</v>
      </c>
      <c r="D322" s="10">
        <f t="shared" si="79"/>
        <v>0</v>
      </c>
      <c r="E322" s="10">
        <f t="shared" si="79"/>
        <v>0</v>
      </c>
      <c r="F322" s="10">
        <f t="shared" si="79"/>
        <v>0</v>
      </c>
      <c r="G322" s="10">
        <f t="shared" si="79"/>
        <v>0</v>
      </c>
      <c r="H322" s="10">
        <f t="shared" si="79"/>
        <v>0</v>
      </c>
      <c r="I322" s="10">
        <f t="shared" si="79"/>
        <v>1</v>
      </c>
      <c r="J322" s="10">
        <f t="shared" si="79"/>
        <v>0</v>
      </c>
      <c r="K322" s="27">
        <f>SUM(B322:J322)</f>
        <v>1</v>
      </c>
    </row>
    <row r="323" spans="1:11" s="48" customFormat="1">
      <c r="A323" s="10" t="str">
        <f>$A$100</f>
        <v>Transport</v>
      </c>
      <c r="B323" s="10">
        <f>B311</f>
        <v>22</v>
      </c>
      <c r="C323" s="10">
        <f t="shared" ref="C323:J323" si="80">C311</f>
        <v>55</v>
      </c>
      <c r="D323" s="10">
        <f t="shared" si="80"/>
        <v>2</v>
      </c>
      <c r="E323" s="10">
        <f t="shared" si="80"/>
        <v>10</v>
      </c>
      <c r="F323" s="10">
        <f t="shared" si="80"/>
        <v>9</v>
      </c>
      <c r="G323" s="10">
        <f t="shared" si="80"/>
        <v>1</v>
      </c>
      <c r="H323" s="10">
        <f t="shared" si="80"/>
        <v>3</v>
      </c>
      <c r="I323" s="10">
        <f t="shared" si="80"/>
        <v>16</v>
      </c>
      <c r="J323" s="10">
        <f t="shared" si="80"/>
        <v>14</v>
      </c>
      <c r="K323" s="27">
        <f t="shared" ref="K323:K327" si="81">SUM(B323:J323)</f>
        <v>132</v>
      </c>
    </row>
    <row r="324" spans="1:11" s="48" customFormat="1">
      <c r="A324" s="10" t="str">
        <f>$A$101</f>
        <v>Production / Consumption</v>
      </c>
      <c r="B324" s="10">
        <f>B312</f>
        <v>0</v>
      </c>
      <c r="C324" s="10">
        <f t="shared" ref="C324:J324" si="82">C312</f>
        <v>1</v>
      </c>
      <c r="D324" s="10">
        <f t="shared" si="82"/>
        <v>0</v>
      </c>
      <c r="E324" s="10">
        <f t="shared" si="82"/>
        <v>2</v>
      </c>
      <c r="F324" s="10">
        <f t="shared" si="82"/>
        <v>0</v>
      </c>
      <c r="G324" s="10">
        <f t="shared" si="82"/>
        <v>0</v>
      </c>
      <c r="H324" s="10">
        <f t="shared" si="82"/>
        <v>1</v>
      </c>
      <c r="I324" s="10">
        <f t="shared" si="82"/>
        <v>0</v>
      </c>
      <c r="J324" s="10">
        <f t="shared" si="82"/>
        <v>2</v>
      </c>
      <c r="K324" s="27">
        <f t="shared" si="81"/>
        <v>6</v>
      </c>
    </row>
    <row r="325" spans="1:11" s="48" customFormat="1">
      <c r="A325" s="10" t="str">
        <f>$A$102</f>
        <v>Agriculture / Nutrition</v>
      </c>
      <c r="B325" s="10">
        <f>B313</f>
        <v>1</v>
      </c>
      <c r="C325" s="10">
        <f t="shared" ref="C325:J325" si="83">C313</f>
        <v>1</v>
      </c>
      <c r="D325" s="10">
        <f t="shared" si="83"/>
        <v>0</v>
      </c>
      <c r="E325" s="10">
        <f t="shared" si="83"/>
        <v>1</v>
      </c>
      <c r="F325" s="10">
        <f t="shared" si="83"/>
        <v>2</v>
      </c>
      <c r="G325" s="10">
        <f t="shared" si="83"/>
        <v>0</v>
      </c>
      <c r="H325" s="10">
        <f t="shared" si="83"/>
        <v>0</v>
      </c>
      <c r="I325" s="10">
        <f t="shared" si="83"/>
        <v>0</v>
      </c>
      <c r="J325" s="10">
        <f t="shared" si="83"/>
        <v>2</v>
      </c>
      <c r="K325" s="27">
        <f t="shared" si="81"/>
        <v>7</v>
      </c>
    </row>
    <row r="326" spans="1:11" s="48" customFormat="1">
      <c r="A326" s="10" t="str">
        <f>$A$103</f>
        <v>Cross-sectoral</v>
      </c>
      <c r="B326" s="10"/>
      <c r="C326" s="10"/>
      <c r="D326" s="10"/>
      <c r="E326" s="10"/>
      <c r="F326" s="10"/>
      <c r="G326" s="10"/>
      <c r="H326" s="10"/>
      <c r="I326" s="10"/>
      <c r="J326" s="10"/>
      <c r="K326" s="27">
        <f t="shared" si="81"/>
        <v>0</v>
      </c>
    </row>
    <row r="327" spans="1:11" s="48" customFormat="1">
      <c r="A327" s="10" t="str">
        <f>$A$104</f>
        <v>Gesamtergebnis</v>
      </c>
      <c r="B327" s="10">
        <f>B314</f>
        <v>0</v>
      </c>
      <c r="C327" s="10">
        <f t="shared" ref="C327:J327" si="84">C314</f>
        <v>1</v>
      </c>
      <c r="D327" s="10">
        <f t="shared" si="84"/>
        <v>0</v>
      </c>
      <c r="E327" s="10">
        <f t="shared" si="84"/>
        <v>0</v>
      </c>
      <c r="F327" s="10">
        <f t="shared" si="84"/>
        <v>0</v>
      </c>
      <c r="G327" s="10">
        <f t="shared" si="84"/>
        <v>0</v>
      </c>
      <c r="H327" s="10">
        <f t="shared" si="84"/>
        <v>0</v>
      </c>
      <c r="I327" s="10">
        <f t="shared" si="84"/>
        <v>0</v>
      </c>
      <c r="J327" s="10">
        <f t="shared" si="84"/>
        <v>0</v>
      </c>
      <c r="K327" s="27">
        <f t="shared" si="81"/>
        <v>1</v>
      </c>
    </row>
    <row r="328" spans="1:11" s="48" customFormat="1"/>
    <row r="329" spans="1:11" s="48" customFormat="1"/>
    <row r="330" spans="1:11" s="17" customFormat="1" ht="19">
      <c r="A330" s="7" t="s">
        <v>555</v>
      </c>
      <c r="B330" s="3">
        <v>0</v>
      </c>
      <c r="C330" s="52" t="s">
        <v>440</v>
      </c>
      <c r="K330" s="18"/>
    </row>
    <row r="331" spans="1:11" s="17" customFormat="1">
      <c r="I331" s="16"/>
      <c r="J331" s="16"/>
      <c r="K331" s="16"/>
    </row>
    <row r="332" spans="1:11" s="17" customFormat="1">
      <c r="A332" s="7" t="s">
        <v>156</v>
      </c>
      <c r="B332" s="98" t="s">
        <v>148</v>
      </c>
      <c r="C332" s="98" t="s">
        <v>149</v>
      </c>
      <c r="D332" s="98" t="s">
        <v>150</v>
      </c>
      <c r="E332" s="98" t="s">
        <v>151</v>
      </c>
      <c r="F332" s="98" t="s">
        <v>152</v>
      </c>
      <c r="G332" s="98" t="s">
        <v>153</v>
      </c>
      <c r="H332" s="98" t="s">
        <v>154</v>
      </c>
      <c r="I332" s="98" t="s">
        <v>183</v>
      </c>
      <c r="J332" s="98" t="s">
        <v>184</v>
      </c>
      <c r="K332" s="18"/>
    </row>
    <row r="333" spans="1:11" s="17" customFormat="1">
      <c r="A333" s="3" t="s">
        <v>2</v>
      </c>
      <c r="B333" s="8"/>
      <c r="C333" s="8"/>
      <c r="D333" s="8"/>
      <c r="E333" s="8">
        <v>1</v>
      </c>
      <c r="F333" s="8">
        <v>5</v>
      </c>
      <c r="G333" s="8"/>
      <c r="H333" s="8">
        <v>1</v>
      </c>
      <c r="I333" s="8">
        <v>2</v>
      </c>
      <c r="J333" s="8"/>
      <c r="K333" s="8"/>
    </row>
    <row r="334" spans="1:11" s="17" customFormat="1">
      <c r="A334" s="3" t="s">
        <v>3</v>
      </c>
      <c r="B334" s="8">
        <v>2</v>
      </c>
      <c r="C334" s="8">
        <v>2</v>
      </c>
      <c r="D334" s="8"/>
      <c r="E334" s="8">
        <v>1</v>
      </c>
      <c r="F334" s="8"/>
      <c r="G334" s="8">
        <v>1</v>
      </c>
      <c r="H334" s="8">
        <v>1</v>
      </c>
      <c r="I334" s="8">
        <v>3</v>
      </c>
      <c r="J334" s="8">
        <v>1</v>
      </c>
      <c r="K334" s="8"/>
    </row>
    <row r="335" spans="1:11" s="17" customFormat="1">
      <c r="A335" s="3" t="s">
        <v>4</v>
      </c>
      <c r="B335" s="8">
        <v>4</v>
      </c>
      <c r="C335" s="8">
        <v>1</v>
      </c>
      <c r="D335" s="8"/>
      <c r="E335" s="8">
        <v>3</v>
      </c>
      <c r="F335" s="8">
        <v>2</v>
      </c>
      <c r="G335" s="8"/>
      <c r="H335" s="8"/>
      <c r="I335" s="8">
        <v>2</v>
      </c>
      <c r="J335" s="8"/>
      <c r="K335" s="8"/>
    </row>
    <row r="336" spans="1:11" s="17" customFormat="1">
      <c r="A336" s="3" t="s">
        <v>5</v>
      </c>
      <c r="B336" s="8"/>
      <c r="C336" s="8">
        <v>2</v>
      </c>
      <c r="D336" s="8"/>
      <c r="E336" s="8">
        <v>1</v>
      </c>
      <c r="F336" s="8"/>
      <c r="G336" s="8"/>
      <c r="H336" s="8"/>
      <c r="I336" s="8">
        <v>1</v>
      </c>
      <c r="J336" s="8"/>
      <c r="K336" s="8"/>
    </row>
    <row r="337" spans="1:11" s="17" customFormat="1">
      <c r="A337" s="3" t="s">
        <v>118</v>
      </c>
      <c r="B337" s="8">
        <v>19</v>
      </c>
      <c r="C337" s="8">
        <v>3</v>
      </c>
      <c r="D337" s="8"/>
      <c r="E337" s="8">
        <v>1</v>
      </c>
      <c r="F337" s="8">
        <v>4</v>
      </c>
      <c r="G337" s="8">
        <v>3</v>
      </c>
      <c r="H337" s="8"/>
      <c r="I337" s="8">
        <v>2</v>
      </c>
      <c r="J337" s="8">
        <v>2</v>
      </c>
      <c r="K337" s="8"/>
    </row>
    <row r="338" spans="1:11" s="17" customFormat="1">
      <c r="A338" s="3" t="s">
        <v>145</v>
      </c>
      <c r="B338" s="8">
        <v>25</v>
      </c>
      <c r="C338" s="8">
        <v>8</v>
      </c>
      <c r="D338" s="8"/>
      <c r="E338" s="8">
        <v>7</v>
      </c>
      <c r="F338" s="8">
        <v>11</v>
      </c>
      <c r="G338" s="8">
        <v>4</v>
      </c>
      <c r="H338" s="8">
        <v>2</v>
      </c>
      <c r="I338" s="8">
        <v>10</v>
      </c>
      <c r="J338" s="8">
        <v>3</v>
      </c>
      <c r="K338" s="18"/>
    </row>
    <row r="339" spans="1:11" s="17" customFormat="1">
      <c r="A339"/>
      <c r="B339"/>
      <c r="C339"/>
      <c r="D339"/>
      <c r="E339"/>
      <c r="F339"/>
      <c r="G339"/>
      <c r="H339"/>
      <c r="I339"/>
      <c r="J339"/>
      <c r="K339" s="18"/>
    </row>
    <row r="340" spans="1:11" s="17" customFormat="1">
      <c r="K340" s="18"/>
    </row>
    <row r="341" spans="1:11" s="17" customFormat="1">
      <c r="A341" s="25" t="s">
        <v>216</v>
      </c>
      <c r="K341" s="18"/>
    </row>
    <row r="342" spans="1:11" s="17" customFormat="1" ht="19">
      <c r="A342" s="24" t="s">
        <v>217</v>
      </c>
      <c r="B342" s="52" t="s">
        <v>440</v>
      </c>
      <c r="K342" s="18"/>
    </row>
    <row r="343" spans="1:11" s="17" customFormat="1">
      <c r="K343" s="18"/>
    </row>
    <row r="344" spans="1:11" s="17" customFormat="1">
      <c r="A344" s="3" t="s">
        <v>785</v>
      </c>
      <c r="K344" s="18"/>
    </row>
    <row r="345" spans="1:11" s="17" customFormat="1">
      <c r="A345" s="10"/>
      <c r="B345" s="10" t="str">
        <f>$B$98</f>
        <v>economic</v>
      </c>
      <c r="C345" s="10" t="str">
        <f>$C$98</f>
        <v>fiscal</v>
      </c>
      <c r="D345" s="10" t="str">
        <f>$D$98</f>
        <v>voluntary agreements</v>
      </c>
      <c r="E345" s="10" t="str">
        <f>$E$98</f>
        <v>regulation</v>
      </c>
      <c r="F345" s="10" t="str">
        <f>$F$98</f>
        <v>information</v>
      </c>
      <c r="G345" s="10" t="str">
        <f>$G$98</f>
        <v>education</v>
      </c>
      <c r="H345" s="10" t="str">
        <f>$H$98</f>
        <v>R&amp;D</v>
      </c>
      <c r="I345" s="10" t="str">
        <f>$I$98</f>
        <v>other</v>
      </c>
      <c r="J345" s="10" t="str">
        <f>$J$98</f>
        <v>not specified</v>
      </c>
      <c r="K345" s="27" t="s">
        <v>214</v>
      </c>
    </row>
    <row r="346" spans="1:11" s="17" customFormat="1">
      <c r="A346" s="10" t="str">
        <f>$A$99</f>
        <v>Buildings</v>
      </c>
      <c r="B346" s="10">
        <f t="shared" ref="B346:B351" si="85">B333</f>
        <v>0</v>
      </c>
      <c r="C346" s="10">
        <f t="shared" ref="C346:J346" si="86">C333</f>
        <v>0</v>
      </c>
      <c r="D346" s="10">
        <f t="shared" si="86"/>
        <v>0</v>
      </c>
      <c r="E346" s="10">
        <f t="shared" si="86"/>
        <v>1</v>
      </c>
      <c r="F346" s="10">
        <f t="shared" si="86"/>
        <v>5</v>
      </c>
      <c r="G346" s="10">
        <f t="shared" si="86"/>
        <v>0</v>
      </c>
      <c r="H346" s="10">
        <f t="shared" si="86"/>
        <v>1</v>
      </c>
      <c r="I346" s="10">
        <f t="shared" si="86"/>
        <v>2</v>
      </c>
      <c r="J346" s="10">
        <f t="shared" si="86"/>
        <v>0</v>
      </c>
      <c r="K346" s="27">
        <f>SUM(B346:J346)</f>
        <v>9</v>
      </c>
    </row>
    <row r="347" spans="1:11" s="17" customFormat="1">
      <c r="A347" s="10" t="str">
        <f>$A$100</f>
        <v>Transport</v>
      </c>
      <c r="B347" s="10">
        <f t="shared" si="85"/>
        <v>2</v>
      </c>
      <c r="C347" s="10">
        <f t="shared" ref="C347:J347" si="87">C334</f>
        <v>2</v>
      </c>
      <c r="D347" s="10">
        <f t="shared" si="87"/>
        <v>0</v>
      </c>
      <c r="E347" s="10">
        <f t="shared" si="87"/>
        <v>1</v>
      </c>
      <c r="F347" s="10">
        <f t="shared" si="87"/>
        <v>0</v>
      </c>
      <c r="G347" s="10">
        <f t="shared" si="87"/>
        <v>1</v>
      </c>
      <c r="H347" s="10">
        <f t="shared" si="87"/>
        <v>1</v>
      </c>
      <c r="I347" s="10">
        <f t="shared" si="87"/>
        <v>3</v>
      </c>
      <c r="J347" s="10">
        <f t="shared" si="87"/>
        <v>1</v>
      </c>
      <c r="K347" s="27">
        <f t="shared" ref="K347:K351" si="88">SUM(B347:J347)</f>
        <v>11</v>
      </c>
    </row>
    <row r="348" spans="1:11" s="17" customFormat="1">
      <c r="A348" s="10" t="str">
        <f>$A$101</f>
        <v>Production / Consumption</v>
      </c>
      <c r="B348" s="10">
        <f t="shared" si="85"/>
        <v>4</v>
      </c>
      <c r="C348" s="10">
        <f t="shared" ref="C348:J348" si="89">C335</f>
        <v>1</v>
      </c>
      <c r="D348" s="10">
        <f t="shared" si="89"/>
        <v>0</v>
      </c>
      <c r="E348" s="10">
        <f t="shared" si="89"/>
        <v>3</v>
      </c>
      <c r="F348" s="10">
        <f t="shared" si="89"/>
        <v>2</v>
      </c>
      <c r="G348" s="10">
        <f t="shared" si="89"/>
        <v>0</v>
      </c>
      <c r="H348" s="10">
        <f t="shared" si="89"/>
        <v>0</v>
      </c>
      <c r="I348" s="10">
        <f t="shared" si="89"/>
        <v>2</v>
      </c>
      <c r="J348" s="10">
        <f t="shared" si="89"/>
        <v>0</v>
      </c>
      <c r="K348" s="27">
        <f t="shared" si="88"/>
        <v>12</v>
      </c>
    </row>
    <row r="349" spans="1:11" s="17" customFormat="1">
      <c r="A349" s="10" t="str">
        <f>$A$102</f>
        <v>Agriculture / Nutrition</v>
      </c>
      <c r="B349" s="10">
        <f t="shared" si="85"/>
        <v>0</v>
      </c>
      <c r="C349" s="10">
        <f t="shared" ref="C349:J349" si="90">C336</f>
        <v>2</v>
      </c>
      <c r="D349" s="10">
        <f t="shared" si="90"/>
        <v>0</v>
      </c>
      <c r="E349" s="10">
        <f t="shared" si="90"/>
        <v>1</v>
      </c>
      <c r="F349" s="10">
        <f t="shared" si="90"/>
        <v>0</v>
      </c>
      <c r="G349" s="10">
        <f t="shared" si="90"/>
        <v>0</v>
      </c>
      <c r="H349" s="10">
        <f t="shared" si="90"/>
        <v>0</v>
      </c>
      <c r="I349" s="10">
        <f t="shared" si="90"/>
        <v>1</v>
      </c>
      <c r="J349" s="10">
        <f t="shared" si="90"/>
        <v>0</v>
      </c>
      <c r="K349" s="27">
        <f t="shared" si="88"/>
        <v>4</v>
      </c>
    </row>
    <row r="350" spans="1:11" s="17" customFormat="1">
      <c r="A350" s="10" t="str">
        <f>$A$103</f>
        <v>Cross-sectoral</v>
      </c>
      <c r="B350" s="10">
        <f t="shared" si="85"/>
        <v>19</v>
      </c>
      <c r="C350" s="10">
        <f t="shared" ref="C350:J350" si="91">C337</f>
        <v>3</v>
      </c>
      <c r="D350" s="10">
        <f t="shared" si="91"/>
        <v>0</v>
      </c>
      <c r="E350" s="10">
        <f t="shared" si="91"/>
        <v>1</v>
      </c>
      <c r="F350" s="10">
        <f t="shared" si="91"/>
        <v>4</v>
      </c>
      <c r="G350" s="10">
        <f t="shared" si="91"/>
        <v>3</v>
      </c>
      <c r="H350" s="10">
        <f t="shared" si="91"/>
        <v>0</v>
      </c>
      <c r="I350" s="10">
        <f t="shared" si="91"/>
        <v>2</v>
      </c>
      <c r="J350" s="10">
        <f t="shared" si="91"/>
        <v>2</v>
      </c>
      <c r="K350" s="27">
        <f t="shared" si="88"/>
        <v>34</v>
      </c>
    </row>
    <row r="351" spans="1:11" s="17" customFormat="1">
      <c r="A351" s="10" t="str">
        <f>$A$104</f>
        <v>Gesamtergebnis</v>
      </c>
      <c r="B351" s="10">
        <f t="shared" si="85"/>
        <v>25</v>
      </c>
      <c r="C351" s="10">
        <f t="shared" ref="C351:J351" si="92">C338</f>
        <v>8</v>
      </c>
      <c r="D351" s="10">
        <f t="shared" si="92"/>
        <v>0</v>
      </c>
      <c r="E351" s="10">
        <f t="shared" si="92"/>
        <v>7</v>
      </c>
      <c r="F351" s="10">
        <f t="shared" si="92"/>
        <v>11</v>
      </c>
      <c r="G351" s="10">
        <f t="shared" si="92"/>
        <v>4</v>
      </c>
      <c r="H351" s="10">
        <f t="shared" si="92"/>
        <v>2</v>
      </c>
      <c r="I351" s="10">
        <f t="shared" si="92"/>
        <v>10</v>
      </c>
      <c r="J351" s="10">
        <f t="shared" si="92"/>
        <v>3</v>
      </c>
      <c r="K351" s="27">
        <f t="shared" si="88"/>
        <v>70</v>
      </c>
    </row>
    <row r="353" spans="1:4" s="26" customFormat="1"/>
    <row r="354" spans="1:4" s="26" customFormat="1">
      <c r="A354" s="28" t="s">
        <v>227</v>
      </c>
    </row>
    <row r="355" spans="1:4" s="26" customFormat="1" ht="19">
      <c r="A355" s="24" t="s">
        <v>434</v>
      </c>
      <c r="B355" s="52" t="s">
        <v>440</v>
      </c>
    </row>
    <row r="356" spans="1:4" s="26" customFormat="1"/>
    <row r="357" spans="1:4" s="26" customFormat="1">
      <c r="A357" s="10"/>
      <c r="B357" s="10" t="s">
        <v>436</v>
      </c>
      <c r="C357" s="10" t="s">
        <v>228</v>
      </c>
      <c r="D357" s="10" t="s">
        <v>437</v>
      </c>
    </row>
    <row r="358" spans="1:4" s="26" customFormat="1">
      <c r="A358" s="10" t="str">
        <f t="shared" ref="A358:A362" si="93">A346</f>
        <v>Buildings</v>
      </c>
      <c r="B358" s="10">
        <f t="shared" ref="B358:B363" si="94">K299</f>
        <v>5</v>
      </c>
      <c r="C358" s="10">
        <f>K322</f>
        <v>1</v>
      </c>
      <c r="D358" s="10">
        <f t="shared" ref="D358:D363" si="95">K346</f>
        <v>9</v>
      </c>
    </row>
    <row r="359" spans="1:4" s="26" customFormat="1">
      <c r="A359" s="10" t="str">
        <f t="shared" si="93"/>
        <v>Transport</v>
      </c>
      <c r="B359" s="10">
        <f t="shared" si="94"/>
        <v>23</v>
      </c>
      <c r="C359" s="10">
        <f t="shared" ref="C359:C363" si="96">K323</f>
        <v>132</v>
      </c>
      <c r="D359" s="10">
        <f t="shared" si="95"/>
        <v>11</v>
      </c>
    </row>
    <row r="360" spans="1:4" s="26" customFormat="1">
      <c r="A360" s="10" t="str">
        <f t="shared" si="93"/>
        <v>Production / Consumption</v>
      </c>
      <c r="B360" s="10">
        <f t="shared" si="94"/>
        <v>20</v>
      </c>
      <c r="C360" s="10">
        <f t="shared" si="96"/>
        <v>6</v>
      </c>
      <c r="D360" s="10">
        <f t="shared" si="95"/>
        <v>12</v>
      </c>
    </row>
    <row r="361" spans="1:4" s="26" customFormat="1">
      <c r="A361" s="10" t="str">
        <f t="shared" si="93"/>
        <v>Agriculture / Nutrition</v>
      </c>
      <c r="B361" s="10">
        <f t="shared" si="94"/>
        <v>15</v>
      </c>
      <c r="C361" s="10">
        <f t="shared" si="96"/>
        <v>7</v>
      </c>
      <c r="D361" s="10">
        <f t="shared" si="95"/>
        <v>4</v>
      </c>
    </row>
    <row r="362" spans="1:4" s="26" customFormat="1">
      <c r="A362" s="10" t="str">
        <f t="shared" si="93"/>
        <v>Cross-sectoral</v>
      </c>
      <c r="B362" s="10">
        <f t="shared" si="94"/>
        <v>0</v>
      </c>
      <c r="C362" s="10">
        <f t="shared" si="96"/>
        <v>0</v>
      </c>
      <c r="D362" s="10">
        <f t="shared" si="95"/>
        <v>34</v>
      </c>
    </row>
    <row r="363" spans="1:4" s="26" customFormat="1">
      <c r="A363" s="10" t="str">
        <f>A351</f>
        <v>Gesamtergebnis</v>
      </c>
      <c r="B363" s="10">
        <f t="shared" si="94"/>
        <v>64</v>
      </c>
      <c r="C363" s="10">
        <f t="shared" si="96"/>
        <v>1</v>
      </c>
      <c r="D363" s="10">
        <f t="shared" si="95"/>
        <v>70</v>
      </c>
    </row>
    <row r="364" spans="1:4" s="18" customFormat="1"/>
    <row r="365" spans="1:4" s="18" customFormat="1"/>
    <row r="366" spans="1:4" s="18" customFormat="1">
      <c r="A366" s="28" t="s">
        <v>221</v>
      </c>
    </row>
    <row r="367" spans="1:4" s="18" customFormat="1" ht="19">
      <c r="A367" s="24" t="s">
        <v>438</v>
      </c>
      <c r="B367" s="52" t="s">
        <v>440</v>
      </c>
    </row>
    <row r="368" spans="1:4" s="18" customFormat="1"/>
    <row r="369" spans="1:28" s="18" customFormat="1">
      <c r="A369" s="10"/>
      <c r="B369" s="10" t="str">
        <f t="shared" ref="B369:K369" si="97">B345</f>
        <v>economic</v>
      </c>
      <c r="C369" s="10" t="str">
        <f t="shared" si="97"/>
        <v>fiscal</v>
      </c>
      <c r="D369" s="10" t="str">
        <f t="shared" si="97"/>
        <v>voluntary agreements</v>
      </c>
      <c r="E369" s="10" t="str">
        <f t="shared" si="97"/>
        <v>regulation</v>
      </c>
      <c r="F369" s="10" t="str">
        <f t="shared" si="97"/>
        <v>information</v>
      </c>
      <c r="G369" s="10" t="str">
        <f t="shared" si="97"/>
        <v>education</v>
      </c>
      <c r="H369" s="10" t="str">
        <f t="shared" si="97"/>
        <v>R&amp;D</v>
      </c>
      <c r="I369" s="10" t="str">
        <f t="shared" si="97"/>
        <v>other</v>
      </c>
      <c r="J369" s="10" t="str">
        <f t="shared" si="97"/>
        <v>not specified</v>
      </c>
      <c r="K369" s="10" t="str">
        <f t="shared" si="97"/>
        <v>Total</v>
      </c>
    </row>
    <row r="370" spans="1:28" s="18" customFormat="1">
      <c r="A370" s="10" t="s">
        <v>436</v>
      </c>
      <c r="B370" s="10">
        <f>B304</f>
        <v>6</v>
      </c>
      <c r="C370" s="10">
        <f t="shared" ref="C370:K370" si="98">C304</f>
        <v>8</v>
      </c>
      <c r="D370" s="10">
        <f t="shared" si="98"/>
        <v>2</v>
      </c>
      <c r="E370" s="10">
        <f t="shared" si="98"/>
        <v>5</v>
      </c>
      <c r="F370" s="10">
        <f t="shared" si="98"/>
        <v>8</v>
      </c>
      <c r="G370" s="10">
        <f t="shared" si="98"/>
        <v>1</v>
      </c>
      <c r="H370" s="10">
        <f t="shared" si="98"/>
        <v>4</v>
      </c>
      <c r="I370" s="10">
        <f t="shared" si="98"/>
        <v>10</v>
      </c>
      <c r="J370" s="10">
        <f t="shared" si="98"/>
        <v>20</v>
      </c>
      <c r="K370" s="10">
        <f t="shared" si="98"/>
        <v>64</v>
      </c>
    </row>
    <row r="371" spans="1:28" s="48" customFormat="1">
      <c r="A371" s="10" t="s">
        <v>228</v>
      </c>
      <c r="B371" s="10">
        <f>B327</f>
        <v>0</v>
      </c>
      <c r="C371" s="10">
        <f t="shared" ref="C371:K371" si="99">C327</f>
        <v>1</v>
      </c>
      <c r="D371" s="10">
        <f t="shared" si="99"/>
        <v>0</v>
      </c>
      <c r="E371" s="10">
        <f t="shared" si="99"/>
        <v>0</v>
      </c>
      <c r="F371" s="10">
        <f t="shared" si="99"/>
        <v>0</v>
      </c>
      <c r="G371" s="10">
        <f t="shared" si="99"/>
        <v>0</v>
      </c>
      <c r="H371" s="10">
        <f t="shared" si="99"/>
        <v>0</v>
      </c>
      <c r="I371" s="10">
        <f t="shared" si="99"/>
        <v>0</v>
      </c>
      <c r="J371" s="10">
        <f t="shared" si="99"/>
        <v>0</v>
      </c>
      <c r="K371" s="10">
        <f t="shared" si="99"/>
        <v>1</v>
      </c>
    </row>
    <row r="372" spans="1:28" s="17" customFormat="1">
      <c r="A372" s="10" t="s">
        <v>437</v>
      </c>
      <c r="B372" s="10">
        <f>B351</f>
        <v>25</v>
      </c>
      <c r="C372" s="10">
        <f t="shared" ref="C372:K372" si="100">C351</f>
        <v>8</v>
      </c>
      <c r="D372" s="10">
        <f t="shared" si="100"/>
        <v>0</v>
      </c>
      <c r="E372" s="10">
        <f t="shared" si="100"/>
        <v>7</v>
      </c>
      <c r="F372" s="10">
        <f t="shared" si="100"/>
        <v>11</v>
      </c>
      <c r="G372" s="10">
        <f t="shared" si="100"/>
        <v>4</v>
      </c>
      <c r="H372" s="10">
        <f t="shared" si="100"/>
        <v>2</v>
      </c>
      <c r="I372" s="10">
        <f t="shared" si="100"/>
        <v>10</v>
      </c>
      <c r="J372" s="10">
        <f t="shared" si="100"/>
        <v>3</v>
      </c>
      <c r="K372" s="10">
        <f t="shared" si="100"/>
        <v>70</v>
      </c>
    </row>
    <row r="373" spans="1:28" s="17" customFormat="1">
      <c r="B373" s="17">
        <f>SUM(B370:B372)</f>
        <v>31</v>
      </c>
      <c r="C373" s="41">
        <f t="shared" ref="C373:K373" si="101">SUM(C370:C372)</f>
        <v>17</v>
      </c>
      <c r="D373" s="41">
        <f t="shared" si="101"/>
        <v>2</v>
      </c>
      <c r="E373" s="41">
        <f t="shared" si="101"/>
        <v>12</v>
      </c>
      <c r="F373" s="41">
        <f t="shared" si="101"/>
        <v>19</v>
      </c>
      <c r="G373" s="41">
        <f t="shared" si="101"/>
        <v>5</v>
      </c>
      <c r="H373" s="41">
        <f t="shared" si="101"/>
        <v>6</v>
      </c>
      <c r="I373" s="41">
        <f t="shared" si="101"/>
        <v>20</v>
      </c>
      <c r="J373" s="41">
        <f t="shared" si="101"/>
        <v>23</v>
      </c>
      <c r="K373" s="41">
        <f t="shared" si="101"/>
        <v>135</v>
      </c>
    </row>
    <row r="374" spans="1:28" s="48" customFormat="1"/>
    <row r="375" spans="1:28" s="17" customFormat="1">
      <c r="A375" s="25" t="s">
        <v>216</v>
      </c>
      <c r="K375" s="18"/>
    </row>
    <row r="376" spans="1:28" s="17" customFormat="1" ht="19">
      <c r="A376" s="24" t="s">
        <v>438</v>
      </c>
      <c r="B376" s="52" t="s">
        <v>440</v>
      </c>
      <c r="K376" s="18"/>
    </row>
    <row r="377" spans="1:28" s="17" customFormat="1">
      <c r="K377" s="18"/>
    </row>
    <row r="378" spans="1:28" s="17" customFormat="1">
      <c r="A378" s="3" t="s">
        <v>785</v>
      </c>
      <c r="B378" s="14" t="s">
        <v>439</v>
      </c>
      <c r="C378" s="14" t="s">
        <v>218</v>
      </c>
      <c r="D378" s="14" t="s">
        <v>219</v>
      </c>
      <c r="E378" s="14" t="s">
        <v>439</v>
      </c>
      <c r="F378" s="14" t="s">
        <v>218</v>
      </c>
      <c r="G378" s="14" t="s">
        <v>219</v>
      </c>
      <c r="H378" s="14" t="s">
        <v>439</v>
      </c>
      <c r="I378" s="14" t="s">
        <v>218</v>
      </c>
      <c r="J378" s="14" t="s">
        <v>219</v>
      </c>
      <c r="K378" s="14" t="s">
        <v>439</v>
      </c>
      <c r="L378" s="14" t="s">
        <v>218</v>
      </c>
      <c r="M378" s="14" t="s">
        <v>219</v>
      </c>
      <c r="N378" s="14" t="s">
        <v>439</v>
      </c>
      <c r="O378" s="14" t="s">
        <v>218</v>
      </c>
      <c r="P378" s="14" t="s">
        <v>219</v>
      </c>
      <c r="Q378" s="14" t="s">
        <v>439</v>
      </c>
      <c r="R378" s="14" t="s">
        <v>218</v>
      </c>
      <c r="S378" s="14" t="s">
        <v>219</v>
      </c>
      <c r="T378" s="14" t="s">
        <v>439</v>
      </c>
      <c r="U378" s="14" t="s">
        <v>218</v>
      </c>
      <c r="V378" s="14" t="s">
        <v>219</v>
      </c>
      <c r="W378" s="14" t="s">
        <v>439</v>
      </c>
      <c r="X378" s="14" t="s">
        <v>218</v>
      </c>
      <c r="Y378" s="14" t="s">
        <v>219</v>
      </c>
      <c r="Z378" s="14" t="s">
        <v>439</v>
      </c>
      <c r="AA378" s="14" t="s">
        <v>218</v>
      </c>
      <c r="AB378" s="14" t="s">
        <v>219</v>
      </c>
    </row>
    <row r="379" spans="1:28" s="17" customFormat="1">
      <c r="A379" s="10"/>
      <c r="B379" s="10" t="str">
        <f t="shared" ref="B379" si="102">B345</f>
        <v>economic</v>
      </c>
      <c r="C379" s="10" t="str">
        <f>B345</f>
        <v>economic</v>
      </c>
      <c r="D379" s="10" t="str">
        <f>B345</f>
        <v>economic</v>
      </c>
      <c r="E379" s="10" t="str">
        <f>C345</f>
        <v>fiscal</v>
      </c>
      <c r="F379" s="10" t="str">
        <f>G379</f>
        <v>fiscal</v>
      </c>
      <c r="G379" s="10" t="str">
        <f>E379</f>
        <v>fiscal</v>
      </c>
      <c r="H379" s="10" t="str">
        <f>D345</f>
        <v>voluntary agreements</v>
      </c>
      <c r="I379" s="10" t="str">
        <f>J379</f>
        <v>voluntary agreements</v>
      </c>
      <c r="J379" s="10" t="str">
        <f>H379</f>
        <v>voluntary agreements</v>
      </c>
      <c r="K379" s="10" t="str">
        <f>E345</f>
        <v>regulation</v>
      </c>
      <c r="L379" s="10" t="str">
        <f>M379</f>
        <v>regulation</v>
      </c>
      <c r="M379" s="10" t="str">
        <f>K379</f>
        <v>regulation</v>
      </c>
      <c r="N379" s="10" t="str">
        <f>F345</f>
        <v>information</v>
      </c>
      <c r="O379" s="10" t="str">
        <f>P379</f>
        <v>information</v>
      </c>
      <c r="P379" s="10" t="str">
        <f>N379</f>
        <v>information</v>
      </c>
      <c r="Q379" s="10" t="str">
        <f>G345</f>
        <v>education</v>
      </c>
      <c r="R379" s="10" t="str">
        <f>S379</f>
        <v>education</v>
      </c>
      <c r="S379" s="10" t="str">
        <f>Q379</f>
        <v>education</v>
      </c>
      <c r="T379" s="10" t="str">
        <f>H345</f>
        <v>R&amp;D</v>
      </c>
      <c r="U379" s="10" t="str">
        <f>V379</f>
        <v>R&amp;D</v>
      </c>
      <c r="V379" s="10" t="str">
        <f>T379</f>
        <v>R&amp;D</v>
      </c>
      <c r="W379" s="10" t="str">
        <f>I345</f>
        <v>other</v>
      </c>
      <c r="X379" s="10" t="str">
        <f>Y379</f>
        <v>other</v>
      </c>
      <c r="Y379" s="10" t="str">
        <f>W379</f>
        <v>other</v>
      </c>
      <c r="Z379" s="10" t="str">
        <f>J345</f>
        <v>not specified</v>
      </c>
      <c r="AA379" s="10" t="str">
        <f>Z379</f>
        <v>not specified</v>
      </c>
      <c r="AB379" s="10" t="str">
        <f>Z379</f>
        <v>not specified</v>
      </c>
    </row>
    <row r="380" spans="1:28" s="17" customFormat="1">
      <c r="A380" s="10" t="str">
        <f>A346</f>
        <v>Buildings</v>
      </c>
      <c r="B380" s="10">
        <f t="shared" ref="B380:B385" si="103">B299</f>
        <v>0</v>
      </c>
      <c r="C380" s="10">
        <f>B322</f>
        <v>0</v>
      </c>
      <c r="D380" s="10">
        <f t="shared" ref="D380:D385" si="104">B346</f>
        <v>0</v>
      </c>
      <c r="E380" s="10">
        <f t="shared" ref="E380:E385" si="105">C299</f>
        <v>0</v>
      </c>
      <c r="F380" s="10">
        <f>C322</f>
        <v>0</v>
      </c>
      <c r="G380" s="10">
        <f t="shared" ref="G380:G385" si="106">C346</f>
        <v>0</v>
      </c>
      <c r="H380" s="10">
        <f t="shared" ref="H380:H385" si="107">D299</f>
        <v>0</v>
      </c>
      <c r="I380" s="10">
        <f>D322</f>
        <v>0</v>
      </c>
      <c r="J380" s="10">
        <f t="shared" ref="J380:J385" si="108">D346</f>
        <v>0</v>
      </c>
      <c r="K380" s="10">
        <f t="shared" ref="K380:K385" si="109">E299</f>
        <v>0</v>
      </c>
      <c r="L380" s="10">
        <f>E322</f>
        <v>0</v>
      </c>
      <c r="M380" s="10">
        <f t="shared" ref="M380:M385" si="110">E346</f>
        <v>1</v>
      </c>
      <c r="N380" s="10">
        <f t="shared" ref="N380:N385" si="111">F299</f>
        <v>0</v>
      </c>
      <c r="O380" s="10">
        <f>F322</f>
        <v>0</v>
      </c>
      <c r="P380" s="10">
        <f t="shared" ref="P380:P385" si="112">F346</f>
        <v>5</v>
      </c>
      <c r="Q380" s="10">
        <f t="shared" ref="Q380:Q385" si="113">G299</f>
        <v>0</v>
      </c>
      <c r="R380" s="10">
        <f>G322</f>
        <v>0</v>
      </c>
      <c r="S380" s="10">
        <f t="shared" ref="S380:S385" si="114">G346</f>
        <v>0</v>
      </c>
      <c r="T380" s="10">
        <f t="shared" ref="T380:T385" si="115">H299</f>
        <v>0</v>
      </c>
      <c r="U380" s="10">
        <f>H322</f>
        <v>0</v>
      </c>
      <c r="V380" s="10">
        <f t="shared" ref="V380:V385" si="116">H346</f>
        <v>1</v>
      </c>
      <c r="W380" s="10">
        <f t="shared" ref="W380:W385" si="117">I299</f>
        <v>0</v>
      </c>
      <c r="X380" s="10">
        <f>I322</f>
        <v>1</v>
      </c>
      <c r="Y380" s="10">
        <f t="shared" ref="Y380:Y385" si="118">I346</f>
        <v>2</v>
      </c>
      <c r="Z380" s="10">
        <f t="shared" ref="Z380:Z385" si="119">J299</f>
        <v>5</v>
      </c>
      <c r="AA380" s="10">
        <f>J322</f>
        <v>0</v>
      </c>
      <c r="AB380" s="10">
        <f t="shared" ref="AB380:AB384" si="120">J346</f>
        <v>0</v>
      </c>
    </row>
    <row r="381" spans="1:28" s="17" customFormat="1">
      <c r="A381" s="10" t="str">
        <f t="shared" ref="A381" si="121">A347</f>
        <v>Transport</v>
      </c>
      <c r="B381" s="10">
        <f t="shared" si="103"/>
        <v>2</v>
      </c>
      <c r="C381" s="10">
        <f t="shared" ref="C381:C385" si="122">B323</f>
        <v>22</v>
      </c>
      <c r="D381" s="10">
        <f t="shared" si="104"/>
        <v>2</v>
      </c>
      <c r="E381" s="10">
        <f t="shared" si="105"/>
        <v>6</v>
      </c>
      <c r="F381" s="10">
        <f t="shared" ref="F381:F385" si="123">C323</f>
        <v>55</v>
      </c>
      <c r="G381" s="10">
        <f t="shared" si="106"/>
        <v>2</v>
      </c>
      <c r="H381" s="10">
        <f t="shared" si="107"/>
        <v>1</v>
      </c>
      <c r="I381" s="10">
        <f t="shared" ref="I381:I385" si="124">D323</f>
        <v>2</v>
      </c>
      <c r="J381" s="10">
        <f t="shared" si="108"/>
        <v>0</v>
      </c>
      <c r="K381" s="10">
        <f t="shared" si="109"/>
        <v>4</v>
      </c>
      <c r="L381" s="10">
        <f t="shared" ref="L381:L385" si="125">E323</f>
        <v>10</v>
      </c>
      <c r="M381" s="10">
        <f t="shared" si="110"/>
        <v>1</v>
      </c>
      <c r="N381" s="10">
        <f t="shared" si="111"/>
        <v>1</v>
      </c>
      <c r="O381" s="10">
        <f t="shared" ref="O381:O385" si="126">F323</f>
        <v>9</v>
      </c>
      <c r="P381" s="10">
        <f t="shared" si="112"/>
        <v>0</v>
      </c>
      <c r="Q381" s="10">
        <f t="shared" si="113"/>
        <v>0</v>
      </c>
      <c r="R381" s="10">
        <f t="shared" ref="R381:R385" si="127">G323</f>
        <v>1</v>
      </c>
      <c r="S381" s="10">
        <f t="shared" si="114"/>
        <v>1</v>
      </c>
      <c r="T381" s="10">
        <f t="shared" si="115"/>
        <v>0</v>
      </c>
      <c r="U381" s="10">
        <f t="shared" ref="U381:U385" si="128">H323</f>
        <v>3</v>
      </c>
      <c r="V381" s="10">
        <f t="shared" si="116"/>
        <v>1</v>
      </c>
      <c r="W381" s="10">
        <f t="shared" si="117"/>
        <v>5</v>
      </c>
      <c r="X381" s="10">
        <f t="shared" ref="X381:X385" si="129">I323</f>
        <v>16</v>
      </c>
      <c r="Y381" s="10">
        <f t="shared" si="118"/>
        <v>3</v>
      </c>
      <c r="Z381" s="10">
        <f t="shared" si="119"/>
        <v>4</v>
      </c>
      <c r="AA381" s="10">
        <f t="shared" ref="AA381:AA385" si="130">J323</f>
        <v>14</v>
      </c>
      <c r="AB381" s="10">
        <f t="shared" si="120"/>
        <v>1</v>
      </c>
    </row>
    <row r="382" spans="1:28" s="17" customFormat="1">
      <c r="A382" s="10" t="str">
        <f t="shared" ref="A382" si="131">A348</f>
        <v>Production / Consumption</v>
      </c>
      <c r="B382" s="10">
        <f t="shared" si="103"/>
        <v>3</v>
      </c>
      <c r="C382" s="10">
        <f t="shared" si="122"/>
        <v>0</v>
      </c>
      <c r="D382" s="10">
        <f t="shared" si="104"/>
        <v>4</v>
      </c>
      <c r="E382" s="10">
        <f t="shared" si="105"/>
        <v>2</v>
      </c>
      <c r="F382" s="10">
        <f t="shared" si="123"/>
        <v>1</v>
      </c>
      <c r="G382" s="10">
        <f t="shared" si="106"/>
        <v>1</v>
      </c>
      <c r="H382" s="10">
        <f t="shared" si="107"/>
        <v>0</v>
      </c>
      <c r="I382" s="10">
        <f t="shared" si="124"/>
        <v>0</v>
      </c>
      <c r="J382" s="10">
        <f t="shared" si="108"/>
        <v>0</v>
      </c>
      <c r="K382" s="10">
        <f t="shared" si="109"/>
        <v>1</v>
      </c>
      <c r="L382" s="10">
        <f t="shared" si="125"/>
        <v>2</v>
      </c>
      <c r="M382" s="10">
        <f t="shared" si="110"/>
        <v>3</v>
      </c>
      <c r="N382" s="10">
        <f t="shared" si="111"/>
        <v>2</v>
      </c>
      <c r="O382" s="10">
        <f t="shared" si="126"/>
        <v>0</v>
      </c>
      <c r="P382" s="10">
        <f t="shared" si="112"/>
        <v>2</v>
      </c>
      <c r="Q382" s="10">
        <f t="shared" si="113"/>
        <v>1</v>
      </c>
      <c r="R382" s="10">
        <f t="shared" si="127"/>
        <v>0</v>
      </c>
      <c r="S382" s="10">
        <f t="shared" si="114"/>
        <v>0</v>
      </c>
      <c r="T382" s="10">
        <f t="shared" si="115"/>
        <v>3</v>
      </c>
      <c r="U382" s="10">
        <f t="shared" si="128"/>
        <v>1</v>
      </c>
      <c r="V382" s="10">
        <f t="shared" si="116"/>
        <v>0</v>
      </c>
      <c r="W382" s="10">
        <f t="shared" si="117"/>
        <v>3</v>
      </c>
      <c r="X382" s="10">
        <f t="shared" si="129"/>
        <v>0</v>
      </c>
      <c r="Y382" s="10">
        <f t="shared" si="118"/>
        <v>2</v>
      </c>
      <c r="Z382" s="10">
        <f t="shared" si="119"/>
        <v>5</v>
      </c>
      <c r="AA382" s="10">
        <f t="shared" si="130"/>
        <v>2</v>
      </c>
      <c r="AB382" s="10">
        <f t="shared" si="120"/>
        <v>0</v>
      </c>
    </row>
    <row r="383" spans="1:28" s="17" customFormat="1">
      <c r="A383" s="10" t="str">
        <f t="shared" ref="A383" si="132">A349</f>
        <v>Agriculture / Nutrition</v>
      </c>
      <c r="B383" s="10">
        <f t="shared" si="103"/>
        <v>1</v>
      </c>
      <c r="C383" s="10">
        <f t="shared" si="122"/>
        <v>1</v>
      </c>
      <c r="D383" s="10">
        <f t="shared" si="104"/>
        <v>0</v>
      </c>
      <c r="E383" s="10">
        <f t="shared" si="105"/>
        <v>0</v>
      </c>
      <c r="F383" s="10">
        <f t="shared" si="123"/>
        <v>1</v>
      </c>
      <c r="G383" s="10">
        <f t="shared" si="106"/>
        <v>2</v>
      </c>
      <c r="H383" s="10">
        <f t="shared" si="107"/>
        <v>1</v>
      </c>
      <c r="I383" s="10">
        <f t="shared" si="124"/>
        <v>0</v>
      </c>
      <c r="J383" s="10">
        <f t="shared" si="108"/>
        <v>0</v>
      </c>
      <c r="K383" s="10">
        <f t="shared" si="109"/>
        <v>0</v>
      </c>
      <c r="L383" s="10">
        <f t="shared" si="125"/>
        <v>1</v>
      </c>
      <c r="M383" s="10">
        <f t="shared" si="110"/>
        <v>1</v>
      </c>
      <c r="N383" s="10">
        <f t="shared" si="111"/>
        <v>5</v>
      </c>
      <c r="O383" s="10">
        <f t="shared" si="126"/>
        <v>2</v>
      </c>
      <c r="P383" s="10">
        <f t="shared" si="112"/>
        <v>0</v>
      </c>
      <c r="Q383" s="10">
        <f t="shared" si="113"/>
        <v>0</v>
      </c>
      <c r="R383" s="10">
        <f t="shared" si="127"/>
        <v>0</v>
      </c>
      <c r="S383" s="10">
        <f t="shared" si="114"/>
        <v>0</v>
      </c>
      <c r="T383" s="10">
        <f t="shared" si="115"/>
        <v>1</v>
      </c>
      <c r="U383" s="10">
        <f t="shared" si="128"/>
        <v>0</v>
      </c>
      <c r="V383" s="10">
        <f t="shared" si="116"/>
        <v>0</v>
      </c>
      <c r="W383" s="10">
        <f t="shared" si="117"/>
        <v>1</v>
      </c>
      <c r="X383" s="10">
        <f t="shared" si="129"/>
        <v>0</v>
      </c>
      <c r="Y383" s="10">
        <f t="shared" si="118"/>
        <v>1</v>
      </c>
      <c r="Z383" s="10">
        <f t="shared" si="119"/>
        <v>6</v>
      </c>
      <c r="AA383" s="10">
        <f t="shared" si="130"/>
        <v>2</v>
      </c>
      <c r="AB383" s="10">
        <f t="shared" si="120"/>
        <v>0</v>
      </c>
    </row>
    <row r="384" spans="1:28" s="17" customFormat="1">
      <c r="A384" s="10" t="str">
        <f t="shared" ref="A384" si="133">A350</f>
        <v>Cross-sectoral</v>
      </c>
      <c r="B384" s="10">
        <f t="shared" si="103"/>
        <v>0</v>
      </c>
      <c r="C384" s="10">
        <f t="shared" si="122"/>
        <v>0</v>
      </c>
      <c r="D384" s="10">
        <f t="shared" si="104"/>
        <v>19</v>
      </c>
      <c r="E384" s="10">
        <f t="shared" si="105"/>
        <v>0</v>
      </c>
      <c r="F384" s="10">
        <f t="shared" si="123"/>
        <v>0</v>
      </c>
      <c r="G384" s="10">
        <f t="shared" si="106"/>
        <v>3</v>
      </c>
      <c r="H384" s="10">
        <f t="shared" si="107"/>
        <v>0</v>
      </c>
      <c r="I384" s="10">
        <f t="shared" si="124"/>
        <v>0</v>
      </c>
      <c r="J384" s="10">
        <f t="shared" si="108"/>
        <v>0</v>
      </c>
      <c r="K384" s="10">
        <f t="shared" si="109"/>
        <v>0</v>
      </c>
      <c r="L384" s="10">
        <f t="shared" si="125"/>
        <v>0</v>
      </c>
      <c r="M384" s="10">
        <f t="shared" si="110"/>
        <v>1</v>
      </c>
      <c r="N384" s="10">
        <f t="shared" si="111"/>
        <v>0</v>
      </c>
      <c r="O384" s="10">
        <f t="shared" si="126"/>
        <v>0</v>
      </c>
      <c r="P384" s="10">
        <f t="shared" si="112"/>
        <v>4</v>
      </c>
      <c r="Q384" s="10">
        <f t="shared" si="113"/>
        <v>0</v>
      </c>
      <c r="R384" s="10">
        <f t="shared" si="127"/>
        <v>0</v>
      </c>
      <c r="S384" s="10">
        <f t="shared" si="114"/>
        <v>3</v>
      </c>
      <c r="T384" s="10">
        <f t="shared" si="115"/>
        <v>0</v>
      </c>
      <c r="U384" s="10">
        <f t="shared" si="128"/>
        <v>0</v>
      </c>
      <c r="V384" s="10">
        <f t="shared" si="116"/>
        <v>0</v>
      </c>
      <c r="W384" s="10">
        <f t="shared" si="117"/>
        <v>0</v>
      </c>
      <c r="X384" s="10">
        <f t="shared" si="129"/>
        <v>0</v>
      </c>
      <c r="Y384" s="10">
        <f t="shared" si="118"/>
        <v>2</v>
      </c>
      <c r="Z384" s="10">
        <f t="shared" si="119"/>
        <v>0</v>
      </c>
      <c r="AA384" s="10">
        <f t="shared" si="130"/>
        <v>0</v>
      </c>
      <c r="AB384" s="10">
        <f t="shared" si="120"/>
        <v>2</v>
      </c>
    </row>
    <row r="385" spans="1:29" s="17" customFormat="1">
      <c r="A385" s="10" t="str">
        <f t="shared" ref="A385" si="134">A351</f>
        <v>Gesamtergebnis</v>
      </c>
      <c r="B385" s="10">
        <f t="shared" si="103"/>
        <v>6</v>
      </c>
      <c r="C385" s="10">
        <f t="shared" si="122"/>
        <v>0</v>
      </c>
      <c r="D385" s="10">
        <f t="shared" si="104"/>
        <v>25</v>
      </c>
      <c r="E385" s="10">
        <f t="shared" si="105"/>
        <v>8</v>
      </c>
      <c r="F385" s="10">
        <f t="shared" si="123"/>
        <v>1</v>
      </c>
      <c r="G385" s="10">
        <f t="shared" si="106"/>
        <v>8</v>
      </c>
      <c r="H385" s="10">
        <f t="shared" si="107"/>
        <v>2</v>
      </c>
      <c r="I385" s="10">
        <f t="shared" si="124"/>
        <v>0</v>
      </c>
      <c r="J385" s="10">
        <f t="shared" si="108"/>
        <v>0</v>
      </c>
      <c r="K385" s="10">
        <f t="shared" si="109"/>
        <v>5</v>
      </c>
      <c r="L385" s="10">
        <f t="shared" si="125"/>
        <v>0</v>
      </c>
      <c r="M385" s="10">
        <f t="shared" si="110"/>
        <v>7</v>
      </c>
      <c r="N385" s="10">
        <f t="shared" si="111"/>
        <v>8</v>
      </c>
      <c r="O385" s="10">
        <f t="shared" si="126"/>
        <v>0</v>
      </c>
      <c r="P385" s="10">
        <f t="shared" si="112"/>
        <v>11</v>
      </c>
      <c r="Q385" s="10">
        <f t="shared" si="113"/>
        <v>1</v>
      </c>
      <c r="R385" s="10">
        <f t="shared" si="127"/>
        <v>0</v>
      </c>
      <c r="S385" s="10">
        <f t="shared" si="114"/>
        <v>4</v>
      </c>
      <c r="T385" s="10">
        <f t="shared" si="115"/>
        <v>4</v>
      </c>
      <c r="U385" s="10">
        <f t="shared" si="128"/>
        <v>0</v>
      </c>
      <c r="V385" s="10">
        <f t="shared" si="116"/>
        <v>2</v>
      </c>
      <c r="W385" s="10">
        <f t="shared" si="117"/>
        <v>10</v>
      </c>
      <c r="X385" s="10">
        <f t="shared" si="129"/>
        <v>0</v>
      </c>
      <c r="Y385" s="10">
        <f t="shared" si="118"/>
        <v>10</v>
      </c>
      <c r="Z385" s="10">
        <f t="shared" si="119"/>
        <v>20</v>
      </c>
      <c r="AA385" s="10">
        <f t="shared" si="130"/>
        <v>0</v>
      </c>
      <c r="AB385" s="10">
        <f>J351</f>
        <v>3</v>
      </c>
      <c r="AC385" s="17">
        <f>SUM(B385:AB385)</f>
        <v>135</v>
      </c>
    </row>
    <row r="386" spans="1:29" s="17" customFormat="1">
      <c r="K386" s="18"/>
    </row>
  </sheetData>
  <pageMargins left="0.7" right="0.7" top="0.78740157499999996" bottom="0.78740157499999996" header="0.3" footer="0.3"/>
  <pageSetup paperSize="9" orientation="portrait" horizontalDpi="4294967292" verticalDpi="4294967292" r:id="rId7"/>
  <drawing r:id="rId8"/>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3</vt:i4>
      </vt:variant>
    </vt:vector>
  </HeadingPairs>
  <TitlesOfParts>
    <vt:vector size="3" baseType="lpstr">
      <vt:lpstr>Intro</vt:lpstr>
      <vt:lpstr>measures list</vt:lpstr>
      <vt:lpstr>figures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Zell-Ziegler</dc:creator>
  <cp:lastModifiedBy>Johannes Thema</cp:lastModifiedBy>
  <dcterms:created xsi:type="dcterms:W3CDTF">2020-06-02T14:50:57Z</dcterms:created>
  <dcterms:modified xsi:type="dcterms:W3CDTF">2021-07-27T08:29:11Z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